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240" yWindow="45" windowWidth="19425" windowHeight="7740" firstSheet="12" activeTab="12"/>
  </bookViews>
  <sheets>
    <sheet name="Jan" sheetId="3" state="hidden" r:id="rId1"/>
    <sheet name="Feb" sheetId="4" state="hidden" r:id="rId2"/>
    <sheet name="Mar" sheetId="2" state="hidden" r:id="rId3"/>
    <sheet name="April" sheetId="5" state="hidden" r:id="rId4"/>
    <sheet name="May" sheetId="7" state="hidden" r:id="rId5"/>
    <sheet name="June" sheetId="8" state="hidden" r:id="rId6"/>
    <sheet name="July" sheetId="9" state="hidden" r:id="rId7"/>
    <sheet name="August" sheetId="12" state="hidden" r:id="rId8"/>
    <sheet name="September" sheetId="13" state="hidden" r:id="rId9"/>
    <sheet name="October" sheetId="14" state="hidden" r:id="rId10"/>
    <sheet name="November" sheetId="15" state="hidden" r:id="rId11"/>
    <sheet name="December " sheetId="17" state="hidden" r:id="rId12"/>
    <sheet name="March 2023" sheetId="20" r:id="rId13"/>
    <sheet name="2017" sheetId="6" state="hidden" r:id="rId14"/>
  </sheets>
  <definedNames>
    <definedName name="_xlnm.Print_Area" localSheetId="3">April!$A$1:$G$48</definedName>
    <definedName name="_xlnm.Print_Area" localSheetId="7">August!$A$1:$G$53</definedName>
    <definedName name="_xlnm.Print_Area" localSheetId="11">'December '!$A$1:$I$59</definedName>
    <definedName name="_xlnm.Print_Area" localSheetId="1">Feb!$A$1:$G$46</definedName>
    <definedName name="_xlnm.Print_Area" localSheetId="0">Jan!$A$1:$G$46</definedName>
    <definedName name="_xlnm.Print_Area" localSheetId="6">July!$A$1:$G$51</definedName>
    <definedName name="_xlnm.Print_Area" localSheetId="5">June!$A$1:$G$50</definedName>
    <definedName name="_xlnm.Print_Area" localSheetId="2">Mar!$A$1:$G$48</definedName>
    <definedName name="_xlnm.Print_Area" localSheetId="12">'March 2023'!$A$1:$C$60</definedName>
    <definedName name="_xlnm.Print_Area" localSheetId="4">May!$A$1:$G$50</definedName>
    <definedName name="_xlnm.Print_Area" localSheetId="10">November!$A$1:$G$56</definedName>
    <definedName name="_xlnm.Print_Area" localSheetId="9">October!$A$1:$G$55</definedName>
    <definedName name="_xlnm.Print_Area" localSheetId="8">September!$A$1:$G$55</definedName>
    <definedName name="_xlnm.Print_Titles" localSheetId="3">April!$9:$11</definedName>
    <definedName name="_xlnm.Print_Titles" localSheetId="7">August!$9:$11</definedName>
    <definedName name="_xlnm.Print_Titles" localSheetId="11">'December '!$8:$10</definedName>
    <definedName name="_xlnm.Print_Titles" localSheetId="1">Feb!$9:$11</definedName>
    <definedName name="_xlnm.Print_Titles" localSheetId="0">Jan!$9:$11</definedName>
    <definedName name="_xlnm.Print_Titles" localSheetId="6">July!$9:$11</definedName>
    <definedName name="_xlnm.Print_Titles" localSheetId="5">June!$9:$11</definedName>
    <definedName name="_xlnm.Print_Titles" localSheetId="2">Mar!$9:$11</definedName>
    <definedName name="_xlnm.Print_Titles" localSheetId="12">'March 2023'!$8:$10</definedName>
    <definedName name="_xlnm.Print_Titles" localSheetId="4">May!$9:$11</definedName>
    <definedName name="_xlnm.Print_Titles" localSheetId="10">November!$8:$10</definedName>
    <definedName name="_xlnm.Print_Titles" localSheetId="9">October!$8:$10</definedName>
    <definedName name="_xlnm.Print_Titles" localSheetId="8">September!$9:$11</definedName>
  </definedNames>
  <calcPr calcId="162913" fullCalcOnLoad="1"/>
</workbook>
</file>

<file path=xl/calcChain.xml><?xml version="1.0" encoding="utf-8"?>
<calcChain xmlns="http://schemas.openxmlformats.org/spreadsheetml/2006/main">
  <c r="K25" i="20" l="1"/>
  <c r="K15" i="20"/>
  <c r="K14" i="20"/>
  <c r="G13" i="3"/>
  <c r="L13" i="3"/>
  <c r="C14" i="3"/>
  <c r="G14" i="3"/>
  <c r="L14" i="3"/>
  <c r="B15" i="3"/>
  <c r="G15" i="3"/>
  <c r="G16" i="3"/>
  <c r="G17" i="3"/>
  <c r="G18" i="3"/>
  <c r="B21" i="3"/>
  <c r="C21" i="3"/>
  <c r="G21" i="3"/>
  <c r="B33" i="3"/>
  <c r="C33" i="3"/>
  <c r="G33" i="3"/>
  <c r="B34" i="3"/>
  <c r="C34" i="3"/>
  <c r="G34" i="3"/>
  <c r="G13" i="4"/>
  <c r="L13" i="4"/>
  <c r="C14" i="4"/>
  <c r="G14" i="4"/>
  <c r="L14" i="4"/>
  <c r="B15" i="4"/>
  <c r="G15" i="4"/>
  <c r="G16" i="4"/>
  <c r="G17" i="4"/>
  <c r="G18" i="4"/>
  <c r="B21" i="4"/>
  <c r="C21" i="4"/>
  <c r="G21" i="4"/>
  <c r="B33" i="4"/>
  <c r="C33" i="4"/>
  <c r="G33" i="4"/>
  <c r="B34" i="4"/>
  <c r="C34" i="4"/>
  <c r="G34" i="4"/>
  <c r="G13" i="2"/>
  <c r="L13" i="2"/>
  <c r="M13" i="2"/>
  <c r="C14" i="2"/>
  <c r="G14" i="2"/>
  <c r="M14" i="2"/>
  <c r="B15" i="2"/>
  <c r="G15" i="2"/>
  <c r="G16" i="2"/>
  <c r="G17" i="2"/>
  <c r="G18" i="2"/>
  <c r="L18" i="2"/>
  <c r="M18" i="2"/>
  <c r="K19" i="2"/>
  <c r="L19" i="2"/>
  <c r="M19" i="2"/>
  <c r="B21" i="2"/>
  <c r="C21" i="2"/>
  <c r="G21" i="2"/>
  <c r="B35" i="2"/>
  <c r="C35" i="2"/>
  <c r="G35" i="2"/>
  <c r="B36" i="2"/>
  <c r="C36" i="2"/>
  <c r="G36" i="2"/>
  <c r="G13" i="5"/>
  <c r="L13" i="5"/>
  <c r="M13" i="5"/>
  <c r="C14" i="5"/>
  <c r="G14" i="5"/>
  <c r="M14" i="5"/>
  <c r="B15" i="5"/>
  <c r="G15" i="5"/>
  <c r="G16" i="5"/>
  <c r="G17" i="5"/>
  <c r="G18" i="5"/>
  <c r="L18" i="5"/>
  <c r="M18" i="5"/>
  <c r="K19" i="5"/>
  <c r="L19" i="5"/>
  <c r="M19" i="5"/>
  <c r="B21" i="5"/>
  <c r="C21" i="5"/>
  <c r="G21" i="5"/>
  <c r="C29" i="5"/>
  <c r="B35" i="5"/>
  <c r="C35" i="5"/>
  <c r="G35" i="5"/>
  <c r="B36" i="5"/>
  <c r="C36" i="5"/>
  <c r="G36" i="5"/>
  <c r="F46" i="5"/>
  <c r="F47" i="5"/>
  <c r="G13" i="7"/>
  <c r="L13" i="7"/>
  <c r="M13" i="7"/>
  <c r="C14" i="7"/>
  <c r="G14" i="7"/>
  <c r="M14" i="7"/>
  <c r="B15" i="7"/>
  <c r="G15" i="7"/>
  <c r="G16" i="7"/>
  <c r="G17" i="7"/>
  <c r="G18" i="7"/>
  <c r="L18" i="7"/>
  <c r="M18" i="7"/>
  <c r="K19" i="7"/>
  <c r="L19" i="7"/>
  <c r="M19" i="7"/>
  <c r="B21" i="7"/>
  <c r="C21" i="7"/>
  <c r="G21" i="7"/>
  <c r="C28" i="7"/>
  <c r="C29" i="7"/>
  <c r="C31" i="7"/>
  <c r="B37" i="7"/>
  <c r="C37" i="7"/>
  <c r="G37" i="7"/>
  <c r="B38" i="7"/>
  <c r="C38" i="7"/>
  <c r="G38" i="7"/>
  <c r="F48" i="7"/>
  <c r="F49" i="7"/>
  <c r="G13" i="8"/>
  <c r="L13" i="8"/>
  <c r="M13" i="8"/>
  <c r="C14" i="8"/>
  <c r="G14" i="8"/>
  <c r="M14" i="8"/>
  <c r="B15" i="8"/>
  <c r="G15" i="8"/>
  <c r="G16" i="8"/>
  <c r="G17" i="8"/>
  <c r="G18" i="8"/>
  <c r="L18" i="8"/>
  <c r="M18" i="8"/>
  <c r="K19" i="8"/>
  <c r="L19" i="8"/>
  <c r="M19" i="8"/>
  <c r="B21" i="8"/>
  <c r="C21" i="8"/>
  <c r="G21" i="8"/>
  <c r="C28" i="8"/>
  <c r="C29" i="8"/>
  <c r="C31" i="8"/>
  <c r="B37" i="8"/>
  <c r="C37" i="8"/>
  <c r="G37" i="8"/>
  <c r="B38" i="8"/>
  <c r="C38" i="8"/>
  <c r="G38" i="8"/>
  <c r="F48" i="8"/>
  <c r="F49" i="8"/>
  <c r="G13" i="9"/>
  <c r="L13" i="9"/>
  <c r="M13" i="9"/>
  <c r="C14" i="9"/>
  <c r="G14" i="9"/>
  <c r="M14" i="9"/>
  <c r="B15" i="9"/>
  <c r="G15" i="9"/>
  <c r="G16" i="9"/>
  <c r="G17" i="9"/>
  <c r="G18" i="9"/>
  <c r="L18" i="9"/>
  <c r="M18" i="9"/>
  <c r="K19" i="9"/>
  <c r="L19" i="9"/>
  <c r="M19" i="9"/>
  <c r="B21" i="9"/>
  <c r="C21" i="9"/>
  <c r="G21" i="9"/>
  <c r="C28" i="9"/>
  <c r="C29" i="9"/>
  <c r="C31" i="9"/>
  <c r="B38" i="9"/>
  <c r="C38" i="9"/>
  <c r="G38" i="9"/>
  <c r="B39" i="9"/>
  <c r="C39" i="9"/>
  <c r="G39" i="9"/>
  <c r="F49" i="9"/>
  <c r="F50" i="9"/>
  <c r="G13" i="12"/>
  <c r="L13" i="12"/>
  <c r="M13" i="12"/>
  <c r="C14" i="12"/>
  <c r="G14" i="12"/>
  <c r="M14" i="12"/>
  <c r="B15" i="12"/>
  <c r="G15" i="12"/>
  <c r="G16" i="12"/>
  <c r="G17" i="12"/>
  <c r="G18" i="12"/>
  <c r="L18" i="12"/>
  <c r="M18" i="12"/>
  <c r="K19" i="12"/>
  <c r="L19" i="12"/>
  <c r="M19" i="12"/>
  <c r="B21" i="12"/>
  <c r="C21" i="12"/>
  <c r="G21" i="12"/>
  <c r="C28" i="12"/>
  <c r="C29" i="12"/>
  <c r="C31" i="12"/>
  <c r="B40" i="12"/>
  <c r="C40" i="12"/>
  <c r="G40" i="12"/>
  <c r="B41" i="12"/>
  <c r="C41" i="12"/>
  <c r="G41" i="12"/>
  <c r="F51" i="12"/>
  <c r="F52" i="12"/>
  <c r="G13" i="13"/>
  <c r="L13" i="13"/>
  <c r="M13" i="13"/>
  <c r="C14" i="13"/>
  <c r="G14" i="13"/>
  <c r="M14" i="13"/>
  <c r="B15" i="13"/>
  <c r="G15" i="13"/>
  <c r="G16" i="13"/>
  <c r="G17" i="13"/>
  <c r="G18" i="13"/>
  <c r="L18" i="13"/>
  <c r="M18" i="13"/>
  <c r="K19" i="13"/>
  <c r="L19" i="13"/>
  <c r="M19" i="13"/>
  <c r="B21" i="13"/>
  <c r="C21" i="13"/>
  <c r="G21" i="13"/>
  <c r="C28" i="13"/>
  <c r="C31" i="13"/>
  <c r="C32" i="13"/>
  <c r="C34" i="13"/>
  <c r="B44" i="13"/>
  <c r="C44" i="13"/>
  <c r="G44" i="13"/>
  <c r="B45" i="13"/>
  <c r="C45" i="13"/>
  <c r="G45" i="13"/>
  <c r="F53" i="13"/>
  <c r="F54" i="13"/>
  <c r="G12" i="14"/>
  <c r="L12" i="14"/>
  <c r="M12" i="14"/>
  <c r="C13" i="14"/>
  <c r="G13" i="14"/>
  <c r="M13" i="14"/>
  <c r="B14" i="14"/>
  <c r="G14" i="14"/>
  <c r="G15" i="14"/>
  <c r="G16" i="14"/>
  <c r="G17" i="14"/>
  <c r="L17" i="14"/>
  <c r="M17" i="14"/>
  <c r="K18" i="14"/>
  <c r="L18" i="14"/>
  <c r="M18" i="14"/>
  <c r="B20" i="14"/>
  <c r="C20" i="14"/>
  <c r="G20" i="14"/>
  <c r="C27" i="14"/>
  <c r="C30" i="14"/>
  <c r="C31" i="14"/>
  <c r="C33" i="14"/>
  <c r="B44" i="14"/>
  <c r="C44" i="14"/>
  <c r="G44" i="14"/>
  <c r="B45" i="14"/>
  <c r="C45" i="14"/>
  <c r="G45" i="14"/>
  <c r="F53" i="14"/>
  <c r="F54" i="14"/>
  <c r="C59" i="14"/>
  <c r="G12" i="15"/>
  <c r="L12" i="15"/>
  <c r="M12" i="15"/>
  <c r="C13" i="15"/>
  <c r="G13" i="15"/>
  <c r="M13" i="15"/>
  <c r="B14" i="15"/>
  <c r="G14" i="15"/>
  <c r="G15" i="15"/>
  <c r="G16" i="15"/>
  <c r="G17" i="15"/>
  <c r="L17" i="15"/>
  <c r="M17" i="15"/>
  <c r="K18" i="15"/>
  <c r="L18" i="15"/>
  <c r="M18" i="15"/>
  <c r="B20" i="15"/>
  <c r="C20" i="15"/>
  <c r="G20" i="15"/>
  <c r="C27" i="15"/>
  <c r="C29" i="15"/>
  <c r="C30" i="15"/>
  <c r="C31" i="15"/>
  <c r="C33" i="15"/>
  <c r="B45" i="15"/>
  <c r="C45" i="15"/>
  <c r="G45" i="15"/>
  <c r="B46" i="15"/>
  <c r="C46" i="15"/>
  <c r="G46" i="15"/>
  <c r="D10" i="6"/>
</calcChain>
</file>

<file path=xl/sharedStrings.xml><?xml version="1.0" encoding="utf-8"?>
<sst xmlns="http://schemas.openxmlformats.org/spreadsheetml/2006/main" count="716" uniqueCount="132">
  <si>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</si>
  <si>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</si>
  <si>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</si>
  <si>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</si>
  <si>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</si>
  <si>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</si>
  <si>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</si>
  <si>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</si>
  <si>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</si>
  <si>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</si>
  <si>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</si>
  <si>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</si>
  <si>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</si>
  <si>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</si>
  <si>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</si>
  <si>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</si>
  <si>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</si>
  <si>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</si>
  <si>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</si>
  <si>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</si>
  <si>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</si>
  <si>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</si>
  <si>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</si>
  <si>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</si>
  <si>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</si>
  <si>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</si>
  <si>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</si>
  <si>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</si>
  <si>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</si>
  <si>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</si>
  <si>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</si>
  <si>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</si>
  <si>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</si>
  <si>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</si>
  <si>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</si>
  <si>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</si>
  <si>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</si>
  <si>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</si>
  <si>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</si>
  <si>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</si>
  <si>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</si>
  <si>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</si>
  <si>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</si>
  <si>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</si>
  <si>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</si>
  <si>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</si>
  <si>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</si>
  <si>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</si>
  <si>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</si>
  <si>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</si>
  <si>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</si>
  <si>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</si>
  <si>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</si>
  <si>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</si>
  <si>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</si>
  <si>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</si>
  <si>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</si>
  <si>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</si>
  <si>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</si>
  <si>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</si>
  <si>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</si>
  <si>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</si>
  <si>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</si>
  <si>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</si>
  <si>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</si>
  <si>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</si>
  <si>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</si>
  <si>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</si>
  <si>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</si>
  <si>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</si>
  <si>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</si>
  <si>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</si>
  <si>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</si>
  <si>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</si>
  <si>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</si>
  <si>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</si>
  <si>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</si>
  <si>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</si>
  <si>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</si>
  <si>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</si>
  <si>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</si>
  <si>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</si>
  <si>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</si>
  <si>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</si>
  <si>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</si>
  <si>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</si>
  <si>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</si>
  <si>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</si>
  <si>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</si>
  <si>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</si>
  <si>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</si>
  <si>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</si>
  <si>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</si>
  <si>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</si>
  <si>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</si>
  <si>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</si>
  <si>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</si>
  <si>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</si>
  <si>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</si>
  <si>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</si>
  <si>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</si>
  <si>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</si>
  <si>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</si>
  <si>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</si>
  <si>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</si>
  <si>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</si>
  <si>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Medical, Dental and Laboratory Supplies Expenses</t>
  </si>
  <si>
    <t xml:space="preserve">      Other Supplies and Materials </t>
  </si>
  <si>
    <t xml:space="preserve">     Others (Pls. specify)</t>
  </si>
  <si>
    <t xml:space="preserve">       transferred to the Trust Fund</t>
  </si>
  <si>
    <t xml:space="preserve"> </t>
  </si>
  <si>
    <t>*amounts are based on General Appropriation Ordinance No. 01-2021 (2022 Annual General Fund Budget)</t>
  </si>
  <si>
    <t>**amounts are based on SAAOB (Continuing) as of December 31, 2021</t>
  </si>
  <si>
    <t>total projected receipts - based on Budget Book</t>
  </si>
  <si>
    <t>as of end of the month</t>
  </si>
  <si>
    <t>RESPONSIBILITY CENTER: 9991</t>
  </si>
  <si>
    <t>As of March 31, 2023</t>
  </si>
  <si>
    <t xml:space="preserve">      Drugs and Medicines Expenses</t>
  </si>
  <si>
    <t xml:space="preserve">      Other MOOE</t>
  </si>
  <si>
    <t xml:space="preserve">      Payment of Salaries and Wages of Casual/Contractual through Cash Card (Weather Observation Aide, Communication Equipment Operator, Storekeeper)</t>
  </si>
  <si>
    <t xml:space="preserve">     Rent Expenses (for COVID-19 facilities)</t>
  </si>
  <si>
    <t xml:space="preserve">     Floatation Device and Response Equipment and Gears</t>
  </si>
  <si>
    <t xml:space="preserve">     Various Watercrafts and Equipment for Search and Rescue</t>
  </si>
  <si>
    <t xml:space="preserve">     Nine units community alert siren warning equipment with public address system</t>
  </si>
  <si>
    <t xml:space="preserve">     Communication/response equipment</t>
  </si>
  <si>
    <t xml:space="preserve">     Various firefighting response equipment</t>
  </si>
  <si>
    <t xml:space="preserve">     Second billing at 61.96% in connection with the project completion of Isolation Facility/DRRMO Facility at Bgy. Sta. Lourdes</t>
  </si>
  <si>
    <t xml:space="preserve">     Completion of Isolation Facility/DRRMO Facility, Sitio Magarwak, Bgy. Sta. Lourdes</t>
  </si>
  <si>
    <t xml:space="preserve">     Cash advance financial assistance to fire victims in Barangay Sta. Monica &amp; San Miguel</t>
  </si>
  <si>
    <t xml:space="preserve">     Cash advance financial assistance to fire victims in Barangay Mandaragat</t>
  </si>
  <si>
    <t xml:space="preserve">     Grant of donation to the Municipality of Brooke's Point</t>
  </si>
  <si>
    <t xml:space="preserve">     Grant of donation to the Municipality of Sofronio Española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</si>
</sst>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0" xfId="0" applyNumberFormat="1"/>
    <xf numFmtId="0" fontId="0" fillId="0" borderId="4" xfId="0" applyBorder="1"/>
    <xf numFmtId="164" fontId="3" fillId="0" borderId="4" xfId="1" applyFont="1" applyBorder="1"/>
    <xf numFmtId="164" fontId="3" fillId="0" borderId="0" xfId="1" applyFont="1" applyBorder="1"/>
    <xf numFmtId="164" fontId="3" fillId="0" borderId="4" xfId="1" applyFont="1" applyFill="1" applyBorder="1"/>
    <xf numFmtId="164" fontId="3" fillId="0" borderId="5" xfId="1" applyFont="1" applyBorder="1"/>
    <xf numFmtId="164" fontId="5" fillId="0" borderId="2" xfId="1" applyFont="1" applyFill="1" applyBorder="1"/>
    <xf numFmtId="164" fontId="3" fillId="0" borderId="2" xfId="1" applyFont="1" applyBorder="1"/>
    <xf numFmtId="164" fontId="3" fillId="0" borderId="0" xfId="1" applyFont="1" applyBorder="1" applyAlignment="1">
      <alignment horizontal="center" vertical="center"/>
    </xf>
    <xf numFmtId="164" fontId="3" fillId="0" borderId="3" xfId="1" applyFont="1" applyBorder="1"/>
    <xf numFmtId="0" fontId="0" fillId="2" borderId="4" xfId="0" applyFill="1" applyBorder="1"/>
    <xf numFmtId="164" fontId="3" fillId="2" borderId="4" xfId="1" applyFont="1" applyFill="1" applyBorder="1"/>
    <xf numFmtId="0" fontId="0" fillId="2" borderId="0" xfId="0" applyFill="1"/>
    <xf numFmtId="164" fontId="3" fillId="2" borderId="0" xfId="1" applyFont="1" applyFill="1"/>
    <xf numFmtId="164" fontId="4" fillId="0" borderId="4" xfId="1" applyFont="1" applyBorder="1"/>
    <xf numFmtId="164" fontId="3" fillId="0" borderId="0" xfId="1" applyFont="1"/>
    <xf numFmtId="0" fontId="4" fillId="0" borderId="0" xfId="0" applyFont="1" applyFill="1" applyBorder="1"/>
    <xf numFmtId="164" fontId="4" fillId="0" borderId="0" xfId="1" applyFont="1" applyBorder="1"/>
    <xf numFmtId="0" fontId="0" fillId="0" borderId="0" xfId="0" applyBorder="1"/>
    <xf numFmtId="0" fontId="0" fillId="0" borderId="0" xfId="0" applyFont="1" applyFill="1" applyBorder="1"/>
    <xf numFmtId="0" fontId="6" fillId="0" borderId="0" xfId="0" applyFont="1"/>
    <xf numFmtId="164" fontId="7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5" xfId="0" applyBorder="1"/>
    <xf numFmtId="164" fontId="3" fillId="2" borderId="5" xfId="1" applyFont="1" applyFill="1" applyBorder="1"/>
    <xf numFmtId="0" fontId="4" fillId="0" borderId="7" xfId="0" applyFont="1" applyBorder="1"/>
    <xf numFmtId="0" fontId="0" fillId="0" borderId="7" xfId="0" applyBorder="1"/>
    <xf numFmtId="164" fontId="3" fillId="0" borderId="8" xfId="1" applyFont="1" applyBorder="1"/>
    <xf numFmtId="0" fontId="0" fillId="0" borderId="9" xfId="0" applyBorder="1"/>
    <xf numFmtId="0" fontId="0" fillId="0" borderId="10" xfId="0" applyBorder="1"/>
    <xf numFmtId="164" fontId="3" fillId="0" borderId="11" xfId="1" applyFont="1" applyBorder="1"/>
    <xf numFmtId="0" fontId="0" fillId="2" borderId="7" xfId="0" applyFill="1" applyBorder="1"/>
    <xf numFmtId="164" fontId="3" fillId="2" borderId="8" xfId="1" applyFont="1" applyFill="1" applyBorder="1"/>
    <xf numFmtId="0" fontId="4" fillId="0" borderId="7" xfId="0" applyFont="1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164" fontId="4" fillId="0" borderId="8" xfId="1" applyFont="1" applyBorder="1"/>
    <xf numFmtId="0" fontId="4" fillId="0" borderId="12" xfId="0" applyFont="1" applyFill="1" applyBorder="1"/>
    <xf numFmtId="164" fontId="3" fillId="0" borderId="0" xfId="1" applyFont="1" applyBorder="1" applyAlignment="1">
      <alignment horizontal="center" vertical="center"/>
    </xf>
    <xf numFmtId="164" fontId="4" fillId="0" borderId="13" xfId="1" applyFont="1" applyBorder="1"/>
    <xf numFmtId="164" fontId="3" fillId="0" borderId="13" xfId="1" applyFont="1" applyBorder="1"/>
    <xf numFmtId="164" fontId="4" fillId="0" borderId="14" xfId="1" applyFont="1" applyBorder="1"/>
    <xf numFmtId="0" fontId="4" fillId="0" borderId="10" xfId="0" applyFont="1" applyBorder="1"/>
    <xf numFmtId="0" fontId="0" fillId="0" borderId="11" xfId="0" applyBorder="1"/>
    <xf numFmtId="0" fontId="0" fillId="0" borderId="15" xfId="0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7" fillId="0" borderId="0" xfId="1" applyFont="1"/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left"/>
    </xf>
    <xf numFmtId="164" fontId="3" fillId="0" borderId="3" xfId="1" applyFont="1" applyBorder="1" applyAlignment="1">
      <alignment horizontal="center"/>
    </xf>
    <xf numFmtId="164" fontId="3" fillId="0" borderId="11" xfId="1" applyFont="1" applyBorder="1" applyAlignment="1">
      <alignment horizontal="center"/>
    </xf>
    <xf numFmtId="164" fontId="3" fillId="0" borderId="0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/>
    </xf>
    <xf numFmtId="164" fontId="3" fillId="0" borderId="11" xfId="1" applyFont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" xfId="0" applyFill="1" applyBorder="1"/>
    <xf numFmtId="9" fontId="0" fillId="0" borderId="16" xfId="0" applyNumberForma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/>
    </xf>
    <xf numFmtId="0" fontId="0" fillId="0" borderId="6" xfId="0" applyFill="1" applyBorder="1"/>
    <xf numFmtId="0" fontId="0" fillId="0" borderId="3" xfId="0" applyFill="1" applyBorder="1"/>
    <xf numFmtId="0" fontId="4" fillId="0" borderId="10" xfId="0" applyFont="1" applyFill="1" applyBorder="1"/>
    <xf numFmtId="0" fontId="0" fillId="0" borderId="11" xfId="0" applyFill="1" applyBorder="1"/>
    <xf numFmtId="0" fontId="0" fillId="0" borderId="5" xfId="0" applyFill="1" applyBorder="1"/>
    <xf numFmtId="0" fontId="0" fillId="0" borderId="4" xfId="0" applyFill="1" applyBorder="1"/>
    <xf numFmtId="164" fontId="3" fillId="0" borderId="8" xfId="1" applyFont="1" applyFill="1" applyBorder="1"/>
    <xf numFmtId="164" fontId="3" fillId="0" borderId="5" xfId="1" applyFont="1" applyFill="1" applyBorder="1"/>
    <xf numFmtId="164" fontId="3" fillId="0" borderId="2" xfId="1" applyFont="1" applyFill="1" applyBorder="1"/>
    <xf numFmtId="164" fontId="3" fillId="0" borderId="3" xfId="1" applyFont="1" applyFill="1" applyBorder="1"/>
    <xf numFmtId="164" fontId="3" fillId="0" borderId="11" xfId="1" applyFont="1" applyFill="1" applyBorder="1"/>
    <xf numFmtId="164" fontId="4" fillId="0" borderId="4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11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13" xfId="1" applyFont="1" applyFill="1" applyBorder="1"/>
    <xf numFmtId="164" fontId="3" fillId="0" borderId="13" xfId="1" applyFont="1" applyFill="1" applyBorder="1"/>
    <xf numFmtId="164" fontId="4" fillId="0" borderId="14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11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164" fontId="3" fillId="0" borderId="0" xfId="1" applyFont="1" applyFill="1"/>
    <xf numFmtId="9" fontId="0" fillId="0" borderId="0" xfId="0" applyNumberFormat="1" applyFill="1"/>
    <xf numFmtId="164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164" fontId="3" fillId="3" borderId="0" xfId="1" applyFont="1" applyFill="1"/>
    <xf numFmtId="164" fontId="3" fillId="0" borderId="5" xfId="1" applyFont="1" applyFill="1" applyBorder="1"/>
    <xf numFmtId="164" fontId="3" fillId="0" borderId="0" xfId="1" applyFont="1" applyFill="1"/>
    <xf numFmtId="164" fontId="3" fillId="4" borderId="0" xfId="1" applyFont="1" applyFill="1"/>
    <xf numFmtId="164" fontId="3" fillId="0" borderId="20" xfId="1" applyFont="1" applyFill="1" applyBorder="1"/>
    <xf numFmtId="9" fontId="0" fillId="0" borderId="31" xfId="0" applyNumberFormat="1" applyFill="1" applyBorder="1" applyAlignment="1">
      <alignment horizontal="center" vertical="center"/>
    </xf>
    <xf numFmtId="9" fontId="0" fillId="0" borderId="33" xfId="0" applyNumberFormat="1" applyFill="1" applyBorder="1" applyAlignment="1">
      <alignment horizontal="center" vertical="center"/>
    </xf>
    <xf numFmtId="164" fontId="3" fillId="0" borderId="4" xfId="1" applyFont="1" applyBorder="1"/>
    <xf numFmtId="0" fontId="4" fillId="0" borderId="4" xfId="0" applyFont="1" applyBorder="1"/>
    <xf numFmtId="164" fontId="4" fillId="0" borderId="5" xfId="1" applyFont="1" applyFill="1" applyBorder="1"/>
    <xf numFmtId="0" fontId="4" fillId="0" borderId="4" xfId="0" applyFont="1" applyFill="1" applyBorder="1"/>
    <xf numFmtId="0" fontId="4" fillId="0" borderId="0" xfId="0" applyFont="1" applyFill="1"/>
    <xf numFmtId="164" fontId="4" fillId="0" borderId="0" xfId="1" applyFont="1" applyFill="1"/>
    <xf numFmtId="164" fontId="4" fillId="0" borderId="0" xfId="0" applyNumberFormat="1" applyFont="1" applyFill="1"/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3" fillId="0" borderId="0" xfId="1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164" fontId="3" fillId="0" borderId="21" xfId="1" applyFont="1" applyFill="1" applyBorder="1" applyAlignment="1">
      <alignment horizontal="center" vertical="center"/>
    </xf>
    <xf numFmtId="164" fontId="3" fillId="0" borderId="22" xfId="1" applyFont="1" applyFill="1" applyBorder="1" applyAlignment="1">
      <alignment horizontal="center" vertical="center"/>
    </xf>
    <xf numFmtId="164" fontId="3" fillId="0" borderId="1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4" fontId="3" fillId="0" borderId="1" xfId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3" fillId="0" borderId="11" xfId="1" applyFont="1" applyBorder="1" applyAlignment="1">
      <alignment horizontal="center"/>
    </xf>
    <xf numFmtId="164" fontId="3" fillId="0" borderId="21" xfId="1" applyFont="1" applyFill="1" applyBorder="1" applyAlignment="1">
      <alignment horizontal="center"/>
    </xf>
    <xf numFmtId="164" fontId="3" fillId="0" borderId="11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4" fillId="0" borderId="0" xfId="1" applyFont="1" applyAlignment="1">
      <alignment horizontal="center"/>
    </xf>
  </cellXfs>
  <cellStyles count="14">
    <cellStyle name="Comma" xfId="1" builtinId="3"/>
    <cellStyle name="Comma 2" xfId="2"/>
    <cellStyle name="Comma 2 2" xfId="3"/>
    <cellStyle name="Comma 3" xfId="4"/>
    <cellStyle name="Comma 3 2" xfId="5"/>
    <cellStyle name="Comma 3 2 2" xfId="6"/>
    <cellStyle name="Comma 3 3" xfId="7"/>
    <cellStyle name="Comma 4" xfId="8"/>
    <cellStyle name="Comma 4 2" xfId="9"/>
    <cellStyle name="Comma 5" xfId="10"/>
    <cellStyle name="Normal" xfId="0" builtinId="0"/>
    <cellStyle name="Normal 2" xfId="11"/>
    <cellStyle name="Normal 3" xfId="12"/>
    <cellStyle name="Normal 3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63</xdr:row>
      <xdr:rowOff>19050</xdr:rowOff>
    </xdr:from>
    <xdr:to>
      <xdr:col>6</xdr:col>
      <xdr:colOff>904875</xdr:colOff>
      <xdr:row>66</xdr:row>
      <xdr:rowOff>190500</xdr:rowOff>
    </xdr:to>
    <xdr:pic>
      <xdr:nvPicPr>
        <xdr:cNvPr id="10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2125325"/>
          <a:ext cx="1209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9" zoomScaleNormal="100" workbookViewId="0">
      <selection activeCell="A5" sqref="A5:I5"/>
    </sheetView>
  </sheetViews>
  <sheetFormatPr defaultRowHeight="15" x14ac:dyDescent="0.25"/>
  <cols>
    <col min="1" max="1" width="67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4.2851562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ht="10.5" customHeight="1" x14ac:dyDescent="0.25"/>
    <row r="4" spans="1:12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2" x14ac:dyDescent="0.25">
      <c r="A5" s="121" t="s">
        <v>39</v>
      </c>
      <c r="B5" s="121"/>
      <c r="C5" s="121"/>
      <c r="D5" s="121"/>
      <c r="E5" s="121"/>
      <c r="F5" s="121"/>
      <c r="G5" s="121"/>
      <c r="H5" s="121"/>
      <c r="I5" s="121"/>
    </row>
    <row r="6" spans="1:12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2" ht="9" customHeight="1" thickBot="1" x14ac:dyDescent="0.3"/>
    <row r="9" spans="1:12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2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2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2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x14ac:dyDescent="0.25">
      <c r="A13" s="32" t="s">
        <v>15</v>
      </c>
      <c r="B13" s="6">
        <v>39603054.299999997</v>
      </c>
      <c r="C13" s="6">
        <v>92407126.700000003</v>
      </c>
      <c r="D13" s="6"/>
      <c r="E13" s="6"/>
      <c r="F13" s="6"/>
      <c r="G13" s="33">
        <f t="shared" ref="G13:G18" si="0">SUM(B13:F13)</f>
        <v>132010181</v>
      </c>
      <c r="H13" s="9"/>
      <c r="I13" s="5"/>
      <c r="K13" s="7">
        <v>132010181</v>
      </c>
      <c r="L13" s="19">
        <f>+K13*0.7</f>
        <v>92407126.699999988</v>
      </c>
    </row>
    <row r="14" spans="1:12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L14" s="19">
        <f>+K13*0.3</f>
        <v>39603054.299999997</v>
      </c>
    </row>
    <row r="15" spans="1:12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2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1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45"/>
    </row>
    <row r="18" spans="1:11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45"/>
    </row>
    <row r="19" spans="1:11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x14ac:dyDescent="0.25">
      <c r="A21" s="39" t="s">
        <v>23</v>
      </c>
      <c r="B21" s="18">
        <f>+SUM(B13:B19)</f>
        <v>282155335.30000001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11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1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1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1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1" x14ac:dyDescent="0.2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11" hidden="1" x14ac:dyDescent="0.25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11" x14ac:dyDescent="0.2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11" x14ac:dyDescent="0.2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11" x14ac:dyDescent="0.2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11" x14ac:dyDescent="0.2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12" ht="15.75" thickBot="1" x14ac:dyDescent="0.3">
      <c r="A34" s="44" t="s">
        <v>36</v>
      </c>
      <c r="B34" s="46">
        <f>B21-B33</f>
        <v>282155335.30000001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12" x14ac:dyDescent="0.25">
      <c r="A35" s="20"/>
      <c r="B35" s="21"/>
      <c r="C35" s="21"/>
      <c r="D35" s="7"/>
      <c r="E35" s="7"/>
      <c r="F35" s="7"/>
      <c r="G35" s="21"/>
      <c r="H35" s="7"/>
      <c r="I35" s="22"/>
    </row>
    <row r="36" spans="1:12" x14ac:dyDescent="0.25">
      <c r="A36" s="23"/>
      <c r="B36" s="21"/>
      <c r="C36" s="21"/>
      <c r="D36" s="7"/>
      <c r="E36" s="7"/>
      <c r="F36" s="7"/>
      <c r="G36" s="21"/>
      <c r="H36" s="7"/>
      <c r="I36" s="22"/>
    </row>
    <row r="38" spans="1:12" x14ac:dyDescent="0.25">
      <c r="C38" s="24" t="s">
        <v>37</v>
      </c>
      <c r="D38" s="24"/>
      <c r="E38" s="24"/>
      <c r="F38" s="24"/>
      <c r="G38" s="24"/>
    </row>
    <row r="39" spans="1:12" x14ac:dyDescent="0.25">
      <c r="C39" s="24" t="s">
        <v>38</v>
      </c>
      <c r="D39" s="24"/>
      <c r="E39" s="24"/>
      <c r="F39" s="24"/>
      <c r="G39" s="24"/>
      <c r="K39" s="4"/>
    </row>
    <row r="40" spans="1:12" ht="14.25" customHeight="1" x14ac:dyDescent="0.25">
      <c r="C40" s="24"/>
      <c r="D40" s="24"/>
      <c r="E40" s="24"/>
      <c r="F40" s="24"/>
      <c r="G40" s="24"/>
      <c r="K40" s="4"/>
    </row>
    <row r="41" spans="1:12" ht="14.25" customHeight="1" x14ac:dyDescent="0.25">
      <c r="K41" s="19"/>
      <c r="L41" s="25"/>
    </row>
    <row r="42" spans="1:12" ht="14.25" customHeight="1" x14ac:dyDescent="0.25">
      <c r="K42" s="19"/>
      <c r="L42" s="25"/>
    </row>
    <row r="43" spans="1:12" ht="14.25" customHeight="1" x14ac:dyDescent="0.25"/>
    <row r="44" spans="1:12" ht="15" customHeight="1" x14ac:dyDescent="0.25">
      <c r="B44" s="22"/>
      <c r="C44" s="22"/>
      <c r="F44" s="141" t="s">
        <v>41</v>
      </c>
      <c r="G44" s="141"/>
      <c r="H44" s="26"/>
      <c r="I44" s="26"/>
      <c r="J44" s="26"/>
      <c r="K44" s="4"/>
    </row>
    <row r="45" spans="1:12" ht="15" customHeight="1" x14ac:dyDescent="0.25">
      <c r="B45" s="132"/>
      <c r="C45" s="132"/>
      <c r="F45" s="133" t="s">
        <v>42</v>
      </c>
      <c r="G45" s="133"/>
      <c r="H45" s="27"/>
      <c r="I45" s="27"/>
      <c r="J45" s="27"/>
      <c r="K45" s="19"/>
    </row>
    <row r="46" spans="1:12" ht="15" customHeight="1" x14ac:dyDescent="0.25">
      <c r="B46" s="132"/>
      <c r="C46" s="132"/>
      <c r="F46" s="133" t="s">
        <v>43</v>
      </c>
      <c r="G46" s="133"/>
      <c r="H46" s="27"/>
      <c r="I46" s="27"/>
      <c r="J46" s="27"/>
      <c r="K46" s="4"/>
    </row>
    <row r="47" spans="1:12" x14ac:dyDescent="0.25">
      <c r="K47" s="19"/>
    </row>
    <row r="49" spans="3:3" x14ac:dyDescent="0.25">
      <c r="C49" s="19"/>
    </row>
    <row r="50" spans="3:3" x14ac:dyDescent="0.25">
      <c r="C50" s="4"/>
    </row>
  </sheetData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paperSize="9" scale="7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4" zoomScaleNormal="100" workbookViewId="0">
      <selection activeCell="A5" sqref="A5:I5"/>
    </sheetView>
  </sheetViews>
  <sheetFormatPr defaultRowHeight="15" x14ac:dyDescent="0.25"/>
  <cols>
    <col min="1" max="1" width="68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13" x14ac:dyDescent="0.25">
      <c r="A4" s="121" t="s">
        <v>85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</row>
    <row r="7" spans="1:13" ht="9" customHeight="1" thickBot="1" x14ac:dyDescent="0.3"/>
    <row r="8" spans="1:13" ht="21.2" customHeight="1" x14ac:dyDescent="0.25">
      <c r="A8" s="122" t="s">
        <v>4</v>
      </c>
      <c r="B8" s="125" t="s">
        <v>5</v>
      </c>
      <c r="C8" s="126"/>
      <c r="D8" s="122" t="s">
        <v>6</v>
      </c>
      <c r="E8" s="122" t="s">
        <v>11</v>
      </c>
      <c r="F8" s="122" t="s">
        <v>40</v>
      </c>
      <c r="G8" s="127" t="s">
        <v>12</v>
      </c>
      <c r="H8" s="130" t="s">
        <v>7</v>
      </c>
      <c r="I8" s="1" t="s">
        <v>8</v>
      </c>
    </row>
    <row r="9" spans="1:13" ht="31.7" customHeight="1" x14ac:dyDescent="0.25">
      <c r="A9" s="123"/>
      <c r="B9" s="51" t="s">
        <v>9</v>
      </c>
      <c r="C9" s="53" t="s">
        <v>10</v>
      </c>
      <c r="D9" s="123"/>
      <c r="E9" s="123"/>
      <c r="F9" s="123"/>
      <c r="G9" s="128"/>
      <c r="H9" s="131"/>
      <c r="I9" s="2"/>
    </row>
    <row r="10" spans="1:13" ht="20.25" customHeight="1" thickBot="1" x14ac:dyDescent="0.3">
      <c r="A10" s="124"/>
      <c r="B10" s="52">
        <v>0.3</v>
      </c>
      <c r="C10" s="54">
        <v>0.7</v>
      </c>
      <c r="D10" s="124"/>
      <c r="E10" s="124"/>
      <c r="F10" s="124"/>
      <c r="G10" s="129"/>
      <c r="H10" s="28" t="s">
        <v>13</v>
      </c>
      <c r="I10" s="3"/>
      <c r="K10" s="4"/>
    </row>
    <row r="11" spans="1:13" x14ac:dyDescent="0.2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x14ac:dyDescent="0.25">
      <c r="A12" s="32" t="s">
        <v>68</v>
      </c>
      <c r="B12" s="6">
        <v>39198054.299999997</v>
      </c>
      <c r="C12" s="6">
        <v>91462126.700000003</v>
      </c>
      <c r="D12" s="6"/>
      <c r="E12" s="6"/>
      <c r="F12" s="6"/>
      <c r="G12" s="33">
        <f t="shared" ref="G12:G17" si="0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92407126.699999988</v>
      </c>
    </row>
    <row r="13" spans="1:13" x14ac:dyDescent="0.25">
      <c r="A13" s="32" t="s">
        <v>16</v>
      </c>
      <c r="B13" s="8"/>
      <c r="C13" s="8">
        <f>11892664+37813290.53</f>
        <v>49705954.530000001</v>
      </c>
      <c r="D13" s="6"/>
      <c r="E13" s="6"/>
      <c r="F13" s="6"/>
      <c r="G13" s="33">
        <f t="shared" si="0"/>
        <v>49705954.530000001</v>
      </c>
      <c r="H13" s="9"/>
      <c r="I13" s="5"/>
      <c r="K13" s="134"/>
      <c r="M13" s="19">
        <f>+K12*0.3</f>
        <v>39603054.299999997</v>
      </c>
    </row>
    <row r="14" spans="1:13" x14ac:dyDescent="0.25">
      <c r="A14" s="34" t="s">
        <v>17</v>
      </c>
      <c r="B14" s="135">
        <f>220000000+22552281</f>
        <v>242552281</v>
      </c>
      <c r="C14" s="135"/>
      <c r="D14" s="10"/>
      <c r="E14" s="11"/>
      <c r="F14" s="11"/>
      <c r="G14" s="138">
        <f t="shared" si="0"/>
        <v>242552281</v>
      </c>
      <c r="H14" s="9"/>
      <c r="I14" s="5"/>
      <c r="K14" s="134"/>
    </row>
    <row r="15" spans="1:13" x14ac:dyDescent="0.25">
      <c r="A15" s="34" t="s">
        <v>18</v>
      </c>
      <c r="B15" s="136"/>
      <c r="C15" s="136"/>
      <c r="D15" s="11"/>
      <c r="E15" s="11"/>
      <c r="F15" s="11"/>
      <c r="G15" s="139">
        <f t="shared" si="0"/>
        <v>0</v>
      </c>
      <c r="H15" s="9"/>
      <c r="I15" s="5"/>
      <c r="K15" s="134"/>
    </row>
    <row r="16" spans="1:13" x14ac:dyDescent="0.25">
      <c r="A16" s="34" t="s">
        <v>19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67"/>
    </row>
    <row r="17" spans="1:14" x14ac:dyDescent="0.25">
      <c r="A17" s="35" t="s">
        <v>20</v>
      </c>
      <c r="B17" s="137"/>
      <c r="C17" s="137"/>
      <c r="D17" s="13"/>
      <c r="E17" s="13"/>
      <c r="F17" s="13"/>
      <c r="G17" s="140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91462126.699999988</v>
      </c>
      <c r="N17" t="s">
        <v>50</v>
      </c>
    </row>
    <row r="18" spans="1:14" x14ac:dyDescent="0.2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39198054.299999997</v>
      </c>
      <c r="N18" t="s">
        <v>50</v>
      </c>
    </row>
    <row r="19" spans="1:14" s="16" customFormat="1" hidden="1" x14ac:dyDescent="0.25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4" x14ac:dyDescent="0.25">
      <c r="A20" s="39" t="s">
        <v>23</v>
      </c>
      <c r="B20" s="18">
        <f>+SUM(B12:B18)</f>
        <v>281750335.30000001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14" x14ac:dyDescent="0.2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4" x14ac:dyDescent="0.2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14" x14ac:dyDescent="0.2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14" x14ac:dyDescent="0.2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14" hidden="1" x14ac:dyDescent="0.25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14" x14ac:dyDescent="0.2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14" x14ac:dyDescent="0.2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14" x14ac:dyDescent="0.2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14" x14ac:dyDescent="0.2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14" x14ac:dyDescent="0.2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14" x14ac:dyDescent="0.2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14" ht="15" hidden="1" customHeight="1" x14ac:dyDescent="0.25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 x14ac:dyDescent="0.25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x14ac:dyDescent="0.2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x14ac:dyDescent="0.2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x14ac:dyDescent="0.2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x14ac:dyDescent="0.2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x14ac:dyDescent="0.25">
      <c r="A38" s="144" t="s">
        <v>82</v>
      </c>
      <c r="B38" s="146"/>
      <c r="C38" s="146">
        <v>5870000</v>
      </c>
      <c r="D38" s="146"/>
      <c r="E38" s="146"/>
      <c r="F38" s="146"/>
      <c r="G38" s="148"/>
      <c r="H38" s="9"/>
      <c r="I38" s="5"/>
    </row>
    <row r="39" spans="1:9" x14ac:dyDescent="0.25">
      <c r="A39" s="145"/>
      <c r="B39" s="147"/>
      <c r="C39" s="147"/>
      <c r="D39" s="147"/>
      <c r="E39" s="147"/>
      <c r="F39" s="147"/>
      <c r="G39" s="149"/>
      <c r="H39" s="9"/>
      <c r="I39" s="5"/>
    </row>
    <row r="40" spans="1:9" x14ac:dyDescent="0.2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x14ac:dyDescent="0.2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x14ac:dyDescent="0.2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x14ac:dyDescent="0.2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x14ac:dyDescent="0.2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 x14ac:dyDescent="0.3">
      <c r="A45" s="44" t="s">
        <v>36</v>
      </c>
      <c r="B45" s="46">
        <f>B20-B44</f>
        <v>281750335.30000001</v>
      </c>
      <c r="C45" s="46">
        <f>+C20-C44</f>
        <v>125715827.74000002</v>
      </c>
      <c r="D45" s="47"/>
      <c r="E45" s="47"/>
      <c r="F45" s="47"/>
      <c r="G45" s="48">
        <f>G20-G44</f>
        <v>407466163.04000002</v>
      </c>
      <c r="H45" s="9"/>
      <c r="I45" s="5"/>
    </row>
    <row r="46" spans="1:9" x14ac:dyDescent="0.25">
      <c r="A46" s="20"/>
      <c r="B46" s="21"/>
      <c r="C46" s="21"/>
      <c r="D46" s="7"/>
      <c r="E46" s="7"/>
      <c r="F46" s="7"/>
      <c r="G46" s="21"/>
      <c r="H46" s="7"/>
      <c r="I46" s="22"/>
    </row>
    <row r="47" spans="1:9" x14ac:dyDescent="0.2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1:9" x14ac:dyDescent="0.25">
      <c r="C48" s="24" t="s">
        <v>37</v>
      </c>
      <c r="D48" s="24"/>
      <c r="E48" s="24"/>
      <c r="F48" s="24"/>
      <c r="G48" s="24"/>
    </row>
    <row r="49" spans="1:14" x14ac:dyDescent="0.25">
      <c r="C49" s="24" t="s">
        <v>38</v>
      </c>
      <c r="D49" s="24"/>
      <c r="E49" s="24"/>
      <c r="F49" s="24"/>
      <c r="G49" s="24"/>
      <c r="K49" s="4"/>
    </row>
    <row r="50" spans="1:14" ht="14.25" customHeight="1" x14ac:dyDescent="0.25">
      <c r="K50" s="19"/>
      <c r="L50" s="56"/>
    </row>
    <row r="51" spans="1:14" ht="14.25" customHeight="1" x14ac:dyDescent="0.25">
      <c r="K51" s="19"/>
      <c r="L51" s="56"/>
    </row>
    <row r="52" spans="1:14" ht="14.25" customHeight="1" x14ac:dyDescent="0.25"/>
    <row r="53" spans="1:14" ht="15" customHeight="1" x14ac:dyDescent="0.25">
      <c r="B53" s="22"/>
      <c r="C53" s="22"/>
      <c r="F53" s="142" t="str">
        <f>+K53</f>
        <v>CHARLITO B. PADUL</v>
      </c>
      <c r="G53" s="141"/>
      <c r="H53" s="26"/>
      <c r="I53" s="26"/>
      <c r="J53" s="26"/>
      <c r="K53" s="4" t="s">
        <v>70</v>
      </c>
    </row>
    <row r="54" spans="1:14" ht="15" customHeight="1" x14ac:dyDescent="0.25">
      <c r="B54" s="132"/>
      <c r="C54" s="132"/>
      <c r="F54" s="143" t="str">
        <f>+K54</f>
        <v>Asisstant City Budget Officer</v>
      </c>
      <c r="G54" s="133"/>
      <c r="H54" s="27"/>
      <c r="I54" s="27"/>
      <c r="J54" s="27"/>
      <c r="K54" s="19" t="s">
        <v>71</v>
      </c>
    </row>
    <row r="55" spans="1:14" ht="15" customHeight="1" x14ac:dyDescent="0.25">
      <c r="B55" s="132"/>
      <c r="C55" s="132"/>
      <c r="F55" s="133" t="s">
        <v>43</v>
      </c>
      <c r="G55" s="133"/>
      <c r="H55" s="27"/>
      <c r="I55" s="27"/>
      <c r="J55" s="27"/>
      <c r="K55" s="4"/>
    </row>
    <row r="56" spans="1:14" s="19" customFormat="1" x14ac:dyDescent="0.2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x14ac:dyDescent="0.2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x14ac:dyDescent="0.2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paperSize="9" scale="7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B1" zoomScaleNormal="100" workbookViewId="0">
      <selection activeCell="A5" sqref="A5:I5"/>
    </sheetView>
  </sheetViews>
  <sheetFormatPr defaultRowHeight="15" x14ac:dyDescent="0.25"/>
  <cols>
    <col min="1" max="1" width="68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13" x14ac:dyDescent="0.25">
      <c r="A4" s="121" t="s">
        <v>86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</row>
    <row r="7" spans="1:13" ht="9" customHeight="1" thickBot="1" x14ac:dyDescent="0.3"/>
    <row r="8" spans="1:13" ht="21.2" customHeight="1" x14ac:dyDescent="0.25">
      <c r="A8" s="154" t="s">
        <v>4</v>
      </c>
      <c r="B8" s="157" t="s">
        <v>5</v>
      </c>
      <c r="C8" s="158"/>
      <c r="D8" s="154" t="s">
        <v>6</v>
      </c>
      <c r="E8" s="154" t="s">
        <v>11</v>
      </c>
      <c r="F8" s="154" t="s">
        <v>40</v>
      </c>
      <c r="G8" s="159" t="s">
        <v>12</v>
      </c>
      <c r="H8" s="130" t="s">
        <v>7</v>
      </c>
      <c r="I8" s="1" t="s">
        <v>8</v>
      </c>
    </row>
    <row r="9" spans="1:13" ht="31.7" customHeight="1" x14ac:dyDescent="0.25">
      <c r="A9" s="155"/>
      <c r="B9" s="70" t="s">
        <v>9</v>
      </c>
      <c r="C9" s="71" t="s">
        <v>10</v>
      </c>
      <c r="D9" s="155"/>
      <c r="E9" s="155"/>
      <c r="F9" s="155"/>
      <c r="G9" s="160"/>
      <c r="H9" s="131"/>
      <c r="I9" s="72"/>
    </row>
    <row r="10" spans="1:13" ht="20.25" customHeight="1" thickBot="1" x14ac:dyDescent="0.3">
      <c r="A10" s="156"/>
      <c r="B10" s="73">
        <v>0.3</v>
      </c>
      <c r="C10" s="74">
        <v>0.7</v>
      </c>
      <c r="D10" s="156"/>
      <c r="E10" s="156"/>
      <c r="F10" s="156"/>
      <c r="G10" s="161"/>
      <c r="H10" s="75" t="s">
        <v>13</v>
      </c>
      <c r="I10" s="76"/>
      <c r="K10" s="4"/>
    </row>
    <row r="11" spans="1:13" x14ac:dyDescent="0.2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x14ac:dyDescent="0.25">
      <c r="A12" s="40" t="s">
        <v>68</v>
      </c>
      <c r="B12" s="8">
        <v>39198054.299999997</v>
      </c>
      <c r="C12" s="8">
        <v>91462126.700000003</v>
      </c>
      <c r="D12" s="8"/>
      <c r="E12" s="8"/>
      <c r="F12" s="8"/>
      <c r="G12" s="81">
        <f t="shared" ref="G12:G17" si="0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92407126.699999988</v>
      </c>
    </row>
    <row r="13" spans="1:13" x14ac:dyDescent="0.25">
      <c r="A13" s="40" t="s">
        <v>16</v>
      </c>
      <c r="B13" s="8"/>
      <c r="C13" s="8">
        <f>11892664+37813290.53</f>
        <v>49705954.530000001</v>
      </c>
      <c r="D13" s="8"/>
      <c r="E13" s="8"/>
      <c r="F13" s="8"/>
      <c r="G13" s="81">
        <f t="shared" si="0"/>
        <v>49705954.530000001</v>
      </c>
      <c r="H13" s="82"/>
      <c r="I13" s="80"/>
      <c r="K13" s="134"/>
      <c r="M13" s="19">
        <f>+K12*0.3</f>
        <v>39603054.299999997</v>
      </c>
    </row>
    <row r="14" spans="1:13" x14ac:dyDescent="0.25">
      <c r="A14" s="41" t="s">
        <v>17</v>
      </c>
      <c r="B14" s="135">
        <f>220000000+22552281</f>
        <v>242552281</v>
      </c>
      <c r="C14" s="135"/>
      <c r="D14" s="10"/>
      <c r="E14" s="83"/>
      <c r="F14" s="83"/>
      <c r="G14" s="138">
        <f t="shared" si="0"/>
        <v>242552281</v>
      </c>
      <c r="H14" s="82"/>
      <c r="I14" s="80"/>
      <c r="K14" s="134"/>
    </row>
    <row r="15" spans="1:13" x14ac:dyDescent="0.25">
      <c r="A15" s="41" t="s">
        <v>18</v>
      </c>
      <c r="B15" s="136"/>
      <c r="C15" s="136"/>
      <c r="D15" s="83"/>
      <c r="E15" s="83"/>
      <c r="F15" s="83"/>
      <c r="G15" s="139">
        <f t="shared" si="0"/>
        <v>0</v>
      </c>
      <c r="H15" s="82"/>
      <c r="I15" s="80"/>
      <c r="K15" s="134"/>
    </row>
    <row r="16" spans="1:13" x14ac:dyDescent="0.25">
      <c r="A16" s="41" t="s">
        <v>19</v>
      </c>
      <c r="B16" s="136"/>
      <c r="C16" s="136"/>
      <c r="D16" s="83"/>
      <c r="E16" s="83"/>
      <c r="F16" s="83"/>
      <c r="G16" s="139">
        <f t="shared" si="0"/>
        <v>0</v>
      </c>
      <c r="H16" s="82"/>
      <c r="I16" s="80"/>
      <c r="K16" s="67"/>
    </row>
    <row r="17" spans="1:14" x14ac:dyDescent="0.25">
      <c r="A17" s="42" t="s">
        <v>20</v>
      </c>
      <c r="B17" s="137"/>
      <c r="C17" s="137"/>
      <c r="D17" s="84"/>
      <c r="E17" s="84"/>
      <c r="F17" s="84"/>
      <c r="G17" s="140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91462126.699999988</v>
      </c>
      <c r="N17" t="s">
        <v>50</v>
      </c>
    </row>
    <row r="18" spans="1:14" x14ac:dyDescent="0.2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39198054.299999997</v>
      </c>
      <c r="N18" t="s">
        <v>50</v>
      </c>
    </row>
    <row r="19" spans="1:14" s="16" customFormat="1" hidden="1" x14ac:dyDescent="0.25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4" x14ac:dyDescent="0.25">
      <c r="A20" s="39" t="s">
        <v>23</v>
      </c>
      <c r="B20" s="86">
        <f>+SUM(B12:B18)</f>
        <v>281750335.30000001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14" x14ac:dyDescent="0.2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4" x14ac:dyDescent="0.2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14" x14ac:dyDescent="0.2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14" x14ac:dyDescent="0.2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14" hidden="1" x14ac:dyDescent="0.25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14" x14ac:dyDescent="0.2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14" x14ac:dyDescent="0.2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14" x14ac:dyDescent="0.2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14" x14ac:dyDescent="0.2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14" x14ac:dyDescent="0.2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14" x14ac:dyDescent="0.2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14" ht="15" hidden="1" customHeight="1" x14ac:dyDescent="0.25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 x14ac:dyDescent="0.25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x14ac:dyDescent="0.2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x14ac:dyDescent="0.2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x14ac:dyDescent="0.2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x14ac:dyDescent="0.2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x14ac:dyDescent="0.25">
      <c r="A38" s="144" t="s">
        <v>82</v>
      </c>
      <c r="B38" s="152"/>
      <c r="C38" s="152">
        <v>5870000</v>
      </c>
      <c r="D38" s="152"/>
      <c r="E38" s="152"/>
      <c r="F38" s="152"/>
      <c r="G38" s="150"/>
      <c r="H38" s="82"/>
      <c r="I38" s="80"/>
    </row>
    <row r="39" spans="1:9" x14ac:dyDescent="0.25">
      <c r="A39" s="145"/>
      <c r="B39" s="153"/>
      <c r="C39" s="153"/>
      <c r="D39" s="153"/>
      <c r="E39" s="153"/>
      <c r="F39" s="153"/>
      <c r="G39" s="151"/>
      <c r="H39" s="82"/>
      <c r="I39" s="80"/>
    </row>
    <row r="40" spans="1:9" x14ac:dyDescent="0.2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x14ac:dyDescent="0.2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x14ac:dyDescent="0.2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x14ac:dyDescent="0.2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x14ac:dyDescent="0.2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x14ac:dyDescent="0.25">
      <c r="A45" s="39" t="s">
        <v>35</v>
      </c>
      <c r="B45" s="86">
        <f>+SUM(B22:B44)</f>
        <v>0</v>
      </c>
      <c r="C45" s="86">
        <f>+SUM(C22:C44)</f>
        <v>23529677.489999998</v>
      </c>
      <c r="D45" s="8"/>
      <c r="E45" s="8"/>
      <c r="F45" s="8"/>
      <c r="G45" s="89">
        <f>SUM(B45:F45)</f>
        <v>23529677.489999998</v>
      </c>
      <c r="H45" s="82"/>
      <c r="I45" s="80"/>
    </row>
    <row r="46" spans="1:9" ht="15.75" thickBot="1" x14ac:dyDescent="0.3">
      <c r="A46" s="44" t="s">
        <v>36</v>
      </c>
      <c r="B46" s="90">
        <f>B20-B45</f>
        <v>281750335.30000001</v>
      </c>
      <c r="C46" s="90">
        <f>+C20-C45</f>
        <v>117638403.74000002</v>
      </c>
      <c r="D46" s="91"/>
      <c r="E46" s="91"/>
      <c r="F46" s="91"/>
      <c r="G46" s="92">
        <f>G20-G45</f>
        <v>399388739.04000002</v>
      </c>
      <c r="H46" s="82"/>
      <c r="I46" s="80"/>
    </row>
    <row r="47" spans="1:9" x14ac:dyDescent="0.25">
      <c r="A47" s="20"/>
      <c r="B47" s="21"/>
      <c r="C47" s="21"/>
      <c r="D47" s="7"/>
      <c r="E47" s="7"/>
      <c r="F47" s="7"/>
      <c r="G47" s="21"/>
      <c r="H47" s="7"/>
      <c r="I47" s="22"/>
    </row>
    <row r="48" spans="1:9" x14ac:dyDescent="0.2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1:14" x14ac:dyDescent="0.25">
      <c r="C49" s="24" t="s">
        <v>37</v>
      </c>
      <c r="D49" s="24"/>
      <c r="E49" s="24"/>
      <c r="F49" s="24"/>
      <c r="G49" s="24"/>
    </row>
    <row r="50" spans="1:14" x14ac:dyDescent="0.25">
      <c r="C50" s="24" t="s">
        <v>38</v>
      </c>
      <c r="D50" s="24"/>
      <c r="E50" s="24"/>
      <c r="F50" s="24"/>
      <c r="G50" s="24"/>
      <c r="K50" s="4"/>
    </row>
    <row r="51" spans="1:14" ht="14.25" customHeight="1" x14ac:dyDescent="0.25">
      <c r="K51" s="19"/>
      <c r="L51" s="56"/>
    </row>
    <row r="52" spans="1:14" ht="14.25" customHeight="1" x14ac:dyDescent="0.25">
      <c r="K52" s="19"/>
      <c r="L52" s="56"/>
    </row>
    <row r="53" spans="1:14" ht="14.25" customHeight="1" x14ac:dyDescent="0.25"/>
    <row r="54" spans="1:14" ht="15" customHeight="1" x14ac:dyDescent="0.25">
      <c r="B54" s="22"/>
      <c r="C54" s="22"/>
      <c r="F54" s="142" t="s">
        <v>70</v>
      </c>
      <c r="G54" s="141"/>
      <c r="H54" s="26"/>
      <c r="I54" s="26"/>
      <c r="J54" s="26"/>
      <c r="K54" s="4"/>
    </row>
    <row r="55" spans="1:14" ht="15" customHeight="1" x14ac:dyDescent="0.25">
      <c r="B55" s="132"/>
      <c r="C55" s="132"/>
      <c r="F55" s="143" t="s">
        <v>71</v>
      </c>
      <c r="G55" s="133"/>
      <c r="H55" s="27"/>
      <c r="I55" s="27"/>
      <c r="J55" s="27"/>
      <c r="K55" s="19"/>
    </row>
    <row r="56" spans="1:14" ht="15" customHeight="1" x14ac:dyDescent="0.25">
      <c r="B56" s="132"/>
      <c r="C56" s="132"/>
      <c r="F56" s="133" t="s">
        <v>43</v>
      </c>
      <c r="G56" s="133"/>
      <c r="H56" s="27"/>
      <c r="I56" s="27"/>
      <c r="J56" s="27"/>
      <c r="K56" s="4"/>
    </row>
    <row r="57" spans="1:14" s="19" customFormat="1" x14ac:dyDescent="0.2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x14ac:dyDescent="0.2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x14ac:dyDescent="0.2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paperSize="9" scale="68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20" zoomScale="90" zoomScaleNormal="90" workbookViewId="0">
      <selection activeCell="B51" sqref="B51"/>
    </sheetView>
  </sheetViews>
  <sheetFormatPr defaultRowHeight="15" x14ac:dyDescent="0.25"/>
  <cols>
    <col min="1" max="1" width="68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6.42578125" customWidth="1"/>
    <col min="8" max="8" width="17.5703125" hidden="1" customWidth="1"/>
    <col min="9" max="9" width="12.85546875" hidden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x14ac:dyDescent="0.25">
      <c r="A4" s="121" t="s">
        <v>88</v>
      </c>
      <c r="B4" s="121"/>
      <c r="C4" s="121"/>
      <c r="D4" s="121"/>
      <c r="E4" s="121"/>
      <c r="F4" s="121"/>
      <c r="G4" s="121"/>
      <c r="H4" s="121"/>
      <c r="I4" s="121"/>
    </row>
    <row r="5" spans="1:9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</row>
    <row r="7" spans="1:9" ht="9" customHeight="1" thickBot="1" x14ac:dyDescent="0.3"/>
    <row r="8" spans="1:9" ht="21.2" customHeight="1" x14ac:dyDescent="0.25">
      <c r="A8" s="154" t="s">
        <v>4</v>
      </c>
      <c r="B8" s="157" t="s">
        <v>5</v>
      </c>
      <c r="C8" s="158"/>
      <c r="D8" s="154" t="s">
        <v>6</v>
      </c>
      <c r="E8" s="154" t="s">
        <v>11</v>
      </c>
      <c r="F8" s="154" t="s">
        <v>40</v>
      </c>
      <c r="G8" s="159" t="s">
        <v>12</v>
      </c>
      <c r="H8" s="130" t="s">
        <v>7</v>
      </c>
      <c r="I8" s="1" t="s">
        <v>8</v>
      </c>
    </row>
    <row r="9" spans="1:9" ht="31.7" customHeight="1" x14ac:dyDescent="0.25">
      <c r="A9" s="155"/>
      <c r="B9" s="70" t="s">
        <v>9</v>
      </c>
      <c r="C9" s="71" t="s">
        <v>10</v>
      </c>
      <c r="D9" s="155"/>
      <c r="E9" s="155"/>
      <c r="F9" s="155"/>
      <c r="G9" s="160"/>
      <c r="H9" s="131"/>
      <c r="I9" s="72"/>
    </row>
    <row r="10" spans="1:9" ht="20.25" customHeight="1" thickBot="1" x14ac:dyDescent="0.3">
      <c r="A10" s="156"/>
      <c r="B10" s="73">
        <v>0.3</v>
      </c>
      <c r="C10" s="74">
        <v>0.7</v>
      </c>
      <c r="D10" s="156"/>
      <c r="E10" s="156"/>
      <c r="F10" s="156"/>
      <c r="G10" s="161"/>
      <c r="H10" s="75" t="s">
        <v>13</v>
      </c>
      <c r="I10" s="76"/>
    </row>
    <row r="11" spans="1:9" x14ac:dyDescent="0.2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x14ac:dyDescent="0.2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x14ac:dyDescent="0.25">
      <c r="A13" s="40" t="s">
        <v>16</v>
      </c>
      <c r="B13" s="8"/>
      <c r="C13" s="8">
        <v>59847712.490000002</v>
      </c>
      <c r="D13" s="8"/>
      <c r="E13" s="8"/>
      <c r="F13" s="8"/>
      <c r="G13" s="81">
        <v>59847712.490000002</v>
      </c>
      <c r="H13" s="82"/>
      <c r="I13" s="80"/>
    </row>
    <row r="14" spans="1:9" x14ac:dyDescent="0.25">
      <c r="A14" s="41" t="s">
        <v>17</v>
      </c>
      <c r="B14" s="135">
        <v>170784796.22999999</v>
      </c>
      <c r="C14" s="135"/>
      <c r="D14" s="10"/>
      <c r="E14" s="83"/>
      <c r="F14" s="83"/>
      <c r="G14" s="138">
        <v>170784796.22999999</v>
      </c>
      <c r="H14" s="82"/>
      <c r="I14" s="80"/>
    </row>
    <row r="15" spans="1:9" x14ac:dyDescent="0.25">
      <c r="A15" s="41" t="s">
        <v>18</v>
      </c>
      <c r="B15" s="136"/>
      <c r="C15" s="136"/>
      <c r="D15" s="83"/>
      <c r="E15" s="83"/>
      <c r="F15" s="83"/>
      <c r="G15" s="139">
        <v>0</v>
      </c>
      <c r="H15" s="82"/>
      <c r="I15" s="80"/>
    </row>
    <row r="16" spans="1:9" x14ac:dyDescent="0.25">
      <c r="A16" s="41" t="s">
        <v>19</v>
      </c>
      <c r="B16" s="136"/>
      <c r="C16" s="136"/>
      <c r="D16" s="83"/>
      <c r="E16" s="83"/>
      <c r="F16" s="83"/>
      <c r="G16" s="139">
        <v>0</v>
      </c>
      <c r="H16" s="82"/>
      <c r="I16" s="80"/>
    </row>
    <row r="17" spans="1:9" x14ac:dyDescent="0.25">
      <c r="A17" s="42" t="s">
        <v>20</v>
      </c>
      <c r="B17" s="137"/>
      <c r="C17" s="137"/>
      <c r="D17" s="84"/>
      <c r="E17" s="84"/>
      <c r="F17" s="84"/>
      <c r="G17" s="140">
        <v>0</v>
      </c>
      <c r="H17" s="82"/>
      <c r="I17" s="80"/>
    </row>
    <row r="18" spans="1:9" x14ac:dyDescent="0.2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idden="1" x14ac:dyDescent="0.25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x14ac:dyDescent="0.25">
      <c r="A20" s="39" t="s">
        <v>23</v>
      </c>
      <c r="B20" s="86">
        <v>209982850.22999999</v>
      </c>
      <c r="C20" s="86">
        <v>172458734.52000001</v>
      </c>
      <c r="D20" s="8"/>
      <c r="E20" s="8"/>
      <c r="F20" s="8"/>
      <c r="G20" s="81">
        <v>382441584.75</v>
      </c>
      <c r="H20" s="82"/>
      <c r="I20" s="80"/>
    </row>
    <row r="21" spans="1:9" x14ac:dyDescent="0.2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x14ac:dyDescent="0.2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x14ac:dyDescent="0.2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x14ac:dyDescent="0.2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idden="1" x14ac:dyDescent="0.25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x14ac:dyDescent="0.2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x14ac:dyDescent="0.2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x14ac:dyDescent="0.2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x14ac:dyDescent="0.2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x14ac:dyDescent="0.2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x14ac:dyDescent="0.2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hidden="1" customHeight="1" x14ac:dyDescent="0.25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 x14ac:dyDescent="0.25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x14ac:dyDescent="0.2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x14ac:dyDescent="0.2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x14ac:dyDescent="0.2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x14ac:dyDescent="0.25">
      <c r="A37" s="40" t="s">
        <v>64</v>
      </c>
      <c r="B37" s="8"/>
      <c r="C37" s="8">
        <v>2470727.4500000002</v>
      </c>
      <c r="D37" s="8"/>
      <c r="E37" s="8"/>
      <c r="F37" s="8"/>
      <c r="G37" s="81"/>
      <c r="H37" s="82"/>
      <c r="I37" s="80"/>
    </row>
    <row r="38" spans="1:9" x14ac:dyDescent="0.25">
      <c r="A38" s="144" t="s">
        <v>82</v>
      </c>
      <c r="B38" s="152"/>
      <c r="C38" s="152">
        <v>5870000</v>
      </c>
      <c r="D38" s="152"/>
      <c r="E38" s="152"/>
      <c r="F38" s="152"/>
      <c r="G38" s="150"/>
      <c r="H38" s="82"/>
      <c r="I38" s="80"/>
    </row>
    <row r="39" spans="1:9" x14ac:dyDescent="0.25">
      <c r="A39" s="145"/>
      <c r="B39" s="153"/>
      <c r="C39" s="153"/>
      <c r="D39" s="153"/>
      <c r="E39" s="153"/>
      <c r="F39" s="153"/>
      <c r="G39" s="151"/>
      <c r="H39" s="82"/>
      <c r="I39" s="80"/>
    </row>
    <row r="40" spans="1:9" x14ac:dyDescent="0.2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x14ac:dyDescent="0.2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x14ac:dyDescent="0.2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x14ac:dyDescent="0.25">
      <c r="A43" s="40"/>
      <c r="B43" s="93"/>
      <c r="C43" s="93"/>
      <c r="D43" s="93"/>
      <c r="E43" s="93"/>
      <c r="F43" s="93"/>
      <c r="G43" s="94"/>
      <c r="H43" s="82"/>
      <c r="I43" s="80"/>
    </row>
    <row r="44" spans="1:9" x14ac:dyDescent="0.2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x14ac:dyDescent="0.2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x14ac:dyDescent="0.2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 x14ac:dyDescent="0.3">
      <c r="A47" s="44" t="s">
        <v>36</v>
      </c>
      <c r="B47" s="90">
        <v>209982850.22999999</v>
      </c>
      <c r="C47" s="90">
        <v>138939891.92000002</v>
      </c>
      <c r="D47" s="91"/>
      <c r="E47" s="91"/>
      <c r="F47" s="91"/>
      <c r="G47" s="92">
        <v>348922742.14999998</v>
      </c>
      <c r="H47" s="82"/>
      <c r="I47" s="80"/>
    </row>
    <row r="48" spans="1:9" x14ac:dyDescent="0.25">
      <c r="A48" s="20"/>
      <c r="B48" s="21"/>
      <c r="C48" s="21"/>
      <c r="D48" s="7"/>
      <c r="E48" s="7"/>
      <c r="F48" s="7"/>
      <c r="G48" s="21"/>
      <c r="H48" s="7"/>
      <c r="I48" s="22"/>
    </row>
    <row r="49" spans="1:9" x14ac:dyDescent="0.2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1:9" x14ac:dyDescent="0.25">
      <c r="C50" s="24" t="s">
        <v>37</v>
      </c>
      <c r="D50" s="24"/>
      <c r="E50" s="24"/>
      <c r="F50" s="24"/>
      <c r="G50" s="24"/>
    </row>
    <row r="51" spans="1:9" x14ac:dyDescent="0.25">
      <c r="C51" s="24" t="s">
        <v>38</v>
      </c>
      <c r="D51" s="24"/>
      <c r="E51" s="24"/>
      <c r="F51" s="24"/>
      <c r="G51" s="24"/>
    </row>
    <row r="52" spans="1:9" ht="14.25" customHeight="1" x14ac:dyDescent="0.25"/>
    <row r="53" spans="1:9" ht="14.25" customHeight="1" x14ac:dyDescent="0.25"/>
    <row r="54" spans="1:9" ht="14.25" customHeight="1" x14ac:dyDescent="0.25"/>
    <row r="55" spans="1:9" ht="15" customHeight="1" x14ac:dyDescent="0.25">
      <c r="B55" s="22"/>
      <c r="C55" s="22"/>
      <c r="F55" s="142" t="s">
        <v>70</v>
      </c>
      <c r="G55" s="141"/>
      <c r="H55" s="26"/>
      <c r="I55" s="26"/>
    </row>
    <row r="56" spans="1:9" ht="15" customHeight="1" x14ac:dyDescent="0.25">
      <c r="B56" s="132"/>
      <c r="C56" s="132"/>
      <c r="F56" s="143" t="s">
        <v>71</v>
      </c>
      <c r="G56" s="133"/>
      <c r="H56" s="27"/>
      <c r="I56" s="27"/>
    </row>
    <row r="57" spans="1:9" ht="15" customHeight="1" x14ac:dyDescent="0.25">
      <c r="B57" s="132"/>
      <c r="C57" s="132"/>
      <c r="F57" s="133" t="s">
        <v>43</v>
      </c>
      <c r="G57" s="133"/>
      <c r="H57" s="27"/>
      <c r="I57" s="27"/>
    </row>
    <row r="58" spans="1:9" s="19" customFormat="1" x14ac:dyDescent="0.25">
      <c r="A58"/>
      <c r="B58"/>
      <c r="C58"/>
      <c r="D58"/>
      <c r="E58"/>
      <c r="F58"/>
      <c r="G58"/>
      <c r="H58"/>
      <c r="I58"/>
    </row>
    <row r="60" spans="1:9" s="19" customFormat="1" x14ac:dyDescent="0.25">
      <c r="A60"/>
      <c r="B60"/>
      <c r="D60"/>
      <c r="E60"/>
      <c r="F60"/>
      <c r="G60"/>
      <c r="H60"/>
      <c r="I60"/>
    </row>
    <row r="61" spans="1:9" s="19" customFormat="1" x14ac:dyDescent="0.25">
      <c r="A61"/>
      <c r="B61"/>
      <c r="C61" s="4"/>
      <c r="D61"/>
      <c r="E61"/>
      <c r="F61"/>
      <c r="G61"/>
      <c r="H61"/>
      <c r="I61"/>
    </row>
  </sheetData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paperSize="9" scale="63" fitToHeight="0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90" zoomScaleNormal="90" workbookViewId="0">
      <pane ySplit="10" topLeftCell="A11" activePane="bottomLeft" state="frozen"/>
      <selection pane="bottomLeft" activeCell="A20" sqref="A20"/>
    </sheetView>
  </sheetViews>
  <sheetFormatPr defaultRowHeight="15" x14ac:dyDescent="0.25"/>
  <cols>
    <col min="1" max="1" width="61.140625" style="95" customWidth="1"/>
    <col min="2" max="3" width="16" style="95" customWidth="1"/>
    <col min="4" max="4" width="13.28515625" style="95" bestFit="1" customWidth="1"/>
    <col min="5" max="5" width="14.5703125" style="95" customWidth="1"/>
    <col min="6" max="6" width="9.7109375" style="95" customWidth="1"/>
    <col min="7" max="7" width="16.42578125" style="95" customWidth="1"/>
    <col min="8" max="8" width="17.5703125" style="95" hidden="1" customWidth="1"/>
    <col min="9" max="9" width="12.85546875" style="95" hidden="1" customWidth="1"/>
    <col min="10" max="10" width="9.140625" style="95"/>
    <col min="11" max="11" width="21.42578125" style="99" customWidth="1"/>
    <col min="12" max="12" width="9.140625" style="95"/>
    <col min="13" max="13" width="15.85546875" style="99" bestFit="1" customWidth="1"/>
    <col min="14" max="14" width="13.85546875" style="95" bestFit="1" customWidth="1"/>
    <col min="15" max="16384" width="9.140625" style="95"/>
  </cols>
  <sheetData>
    <row r="1" spans="1:15" x14ac:dyDescent="0.25">
      <c r="A1" s="95" t="s">
        <v>0</v>
      </c>
    </row>
    <row r="2" spans="1:15" x14ac:dyDescent="0.25">
      <c r="A2" s="95" t="s">
        <v>1</v>
      </c>
    </row>
    <row r="3" spans="1:15" x14ac:dyDescent="0.25">
      <c r="A3" s="166" t="s">
        <v>2</v>
      </c>
      <c r="B3" s="166"/>
      <c r="C3" s="166"/>
      <c r="D3" s="166"/>
      <c r="E3" s="166"/>
      <c r="F3" s="166"/>
      <c r="G3" s="166"/>
      <c r="H3" s="166"/>
      <c r="I3" s="166"/>
    </row>
    <row r="4" spans="1:15" x14ac:dyDescent="0.25">
      <c r="A4" s="166" t="s">
        <v>116</v>
      </c>
      <c r="B4" s="166"/>
      <c r="C4" s="166"/>
      <c r="D4" s="166"/>
      <c r="E4" s="166"/>
      <c r="F4" s="166"/>
      <c r="G4" s="166"/>
      <c r="H4" s="166"/>
      <c r="I4" s="166"/>
    </row>
    <row r="5" spans="1:15" x14ac:dyDescent="0.25">
      <c r="A5" s="166" t="s">
        <v>3</v>
      </c>
      <c r="B5" s="166"/>
      <c r="C5" s="166"/>
      <c r="D5" s="166"/>
      <c r="E5" s="166"/>
      <c r="F5" s="166"/>
      <c r="G5" s="166"/>
      <c r="H5" s="166"/>
      <c r="I5" s="166"/>
    </row>
    <row r="7" spans="1:15" ht="9" customHeight="1" thickBot="1" x14ac:dyDescent="0.3"/>
    <row r="8" spans="1:15" ht="21" customHeight="1" x14ac:dyDescent="0.25">
      <c r="A8" s="154" t="s">
        <v>4</v>
      </c>
      <c r="B8" s="157" t="s">
        <v>5</v>
      </c>
      <c r="C8" s="158"/>
      <c r="D8" s="154" t="s">
        <v>6</v>
      </c>
      <c r="E8" s="154" t="s">
        <v>11</v>
      </c>
      <c r="F8" s="154" t="s">
        <v>40</v>
      </c>
      <c r="G8" s="159" t="s">
        <v>12</v>
      </c>
      <c r="H8" s="130" t="s">
        <v>7</v>
      </c>
      <c r="I8" s="1" t="s">
        <v>8</v>
      </c>
    </row>
    <row r="9" spans="1:15" ht="31.5" customHeight="1" x14ac:dyDescent="0.25">
      <c r="A9" s="155"/>
      <c r="B9" s="70" t="s">
        <v>9</v>
      </c>
      <c r="C9" s="106"/>
      <c r="D9" s="155"/>
      <c r="E9" s="155"/>
      <c r="F9" s="155"/>
      <c r="G9" s="160"/>
      <c r="H9" s="131"/>
      <c r="I9" s="72"/>
    </row>
    <row r="10" spans="1:15" ht="20.25" customHeight="1" x14ac:dyDescent="0.25">
      <c r="A10" s="155"/>
      <c r="B10" s="112">
        <v>0.3</v>
      </c>
      <c r="C10" s="113">
        <v>0.7</v>
      </c>
      <c r="D10" s="155"/>
      <c r="E10" s="155"/>
      <c r="F10" s="155"/>
      <c r="G10" s="160"/>
      <c r="H10" s="75" t="s">
        <v>13</v>
      </c>
      <c r="I10" s="76"/>
    </row>
    <row r="11" spans="1:15" x14ac:dyDescent="0.25">
      <c r="A11" s="5" t="s">
        <v>14</v>
      </c>
      <c r="B11" s="114"/>
      <c r="C11" s="114"/>
      <c r="D11" s="114"/>
      <c r="E11" s="114"/>
      <c r="F11" s="114"/>
      <c r="G11" s="114"/>
      <c r="H11" s="79"/>
      <c r="I11" s="80"/>
      <c r="K11" s="107"/>
      <c r="L11" s="97" t="s">
        <v>113</v>
      </c>
      <c r="M11" s="107"/>
      <c r="N11" s="98"/>
      <c r="O11" s="98"/>
    </row>
    <row r="12" spans="1:15" x14ac:dyDescent="0.25">
      <c r="A12" s="5" t="s">
        <v>68</v>
      </c>
      <c r="B12" s="114">
        <v>69680229.709999993</v>
      </c>
      <c r="C12" s="114">
        <v>162587202.63999999</v>
      </c>
      <c r="D12" s="114"/>
      <c r="E12" s="114"/>
      <c r="F12" s="114"/>
      <c r="G12" s="114">
        <v>232267432.34999996</v>
      </c>
      <c r="H12" s="108"/>
      <c r="I12" s="80"/>
      <c r="K12" s="109"/>
      <c r="L12" s="100">
        <v>0.05</v>
      </c>
      <c r="M12" s="109"/>
    </row>
    <row r="13" spans="1:15" x14ac:dyDescent="0.25">
      <c r="A13" s="5" t="s">
        <v>95</v>
      </c>
      <c r="B13" s="114"/>
      <c r="C13" s="114">
        <v>108042682.13</v>
      </c>
      <c r="D13" s="114"/>
      <c r="E13" s="114"/>
      <c r="F13" s="114"/>
      <c r="G13" s="114">
        <v>108042682.13</v>
      </c>
      <c r="H13" s="108"/>
      <c r="I13" s="80"/>
      <c r="K13" s="110">
        <v>264104619</v>
      </c>
      <c r="M13" s="110"/>
    </row>
    <row r="14" spans="1:15" x14ac:dyDescent="0.25">
      <c r="A14" s="5" t="s">
        <v>17</v>
      </c>
      <c r="B14" s="114"/>
      <c r="C14" s="114">
        <v>123884048.16</v>
      </c>
      <c r="D14" s="114"/>
      <c r="E14" s="114"/>
      <c r="F14" s="114"/>
      <c r="G14" s="114">
        <v>123884048.16</v>
      </c>
      <c r="H14" s="108"/>
      <c r="I14" s="80"/>
      <c r="K14" s="110">
        <f>+K13*0.7</f>
        <v>184873233.29999998</v>
      </c>
      <c r="L14" s="95">
        <v>70</v>
      </c>
      <c r="M14" s="110"/>
    </row>
    <row r="15" spans="1:15" x14ac:dyDescent="0.25">
      <c r="A15" s="5" t="s">
        <v>18</v>
      </c>
      <c r="B15" s="114"/>
      <c r="C15" s="114"/>
      <c r="D15" s="114"/>
      <c r="E15" s="114"/>
      <c r="F15" s="114"/>
      <c r="G15" s="114">
        <v>0</v>
      </c>
      <c r="H15" s="108"/>
      <c r="I15" s="80"/>
      <c r="K15" s="110">
        <f>+K13*0.3</f>
        <v>79231385.700000003</v>
      </c>
      <c r="L15" s="95">
        <v>30</v>
      </c>
      <c r="M15" s="110"/>
    </row>
    <row r="16" spans="1:15" x14ac:dyDescent="0.25">
      <c r="A16" s="5" t="s">
        <v>109</v>
      </c>
      <c r="B16" s="114"/>
      <c r="C16" s="114"/>
      <c r="D16" s="114"/>
      <c r="E16" s="114"/>
      <c r="F16" s="114"/>
      <c r="G16" s="114">
        <v>0</v>
      </c>
      <c r="H16" s="108"/>
      <c r="I16" s="80"/>
      <c r="K16" s="109"/>
      <c r="M16" s="109"/>
    </row>
    <row r="17" spans="1:14" x14ac:dyDescent="0.25">
      <c r="A17" s="5" t="s">
        <v>21</v>
      </c>
      <c r="B17" s="114"/>
      <c r="C17" s="114"/>
      <c r="D17" s="114"/>
      <c r="E17" s="114"/>
      <c r="F17" s="114"/>
      <c r="G17" s="114"/>
      <c r="H17" s="108"/>
      <c r="I17" s="80"/>
      <c r="K17" s="109"/>
      <c r="M17" s="109"/>
    </row>
    <row r="18" spans="1:14" ht="15" hidden="1" customHeight="1" x14ac:dyDescent="0.25">
      <c r="A18" s="5" t="s">
        <v>22</v>
      </c>
      <c r="B18" s="114"/>
      <c r="C18" s="114"/>
      <c r="D18" s="114"/>
      <c r="E18" s="114"/>
      <c r="F18" s="114"/>
      <c r="G18" s="114"/>
      <c r="H18" s="108"/>
      <c r="I18" s="80"/>
      <c r="K18" s="109"/>
      <c r="M18" s="109"/>
    </row>
    <row r="19" spans="1:14" x14ac:dyDescent="0.25">
      <c r="A19" s="5" t="s">
        <v>23</v>
      </c>
      <c r="B19" s="114">
        <v>69680229.709999993</v>
      </c>
      <c r="C19" s="114">
        <v>394513932.92999995</v>
      </c>
      <c r="D19" s="114"/>
      <c r="E19" s="114"/>
      <c r="F19" s="114"/>
      <c r="G19" s="114">
        <v>464194162.63999993</v>
      </c>
      <c r="H19" s="108"/>
      <c r="I19" s="80"/>
      <c r="K19" s="109" t="s">
        <v>114</v>
      </c>
      <c r="M19" s="109"/>
    </row>
    <row r="20" spans="1:14" x14ac:dyDescent="0.25">
      <c r="A20" s="5" t="s">
        <v>24</v>
      </c>
      <c r="B20" s="114"/>
      <c r="C20" s="114"/>
      <c r="D20" s="114"/>
      <c r="E20" s="114"/>
      <c r="F20" s="114"/>
      <c r="G20" s="114"/>
      <c r="H20" s="108"/>
      <c r="I20" s="80"/>
      <c r="J20" s="95">
        <v>2017</v>
      </c>
      <c r="K20" s="110">
        <v>14375.53</v>
      </c>
      <c r="M20" s="109"/>
    </row>
    <row r="21" spans="1:14" x14ac:dyDescent="0.25">
      <c r="A21" s="5" t="s">
        <v>25</v>
      </c>
      <c r="B21" s="114"/>
      <c r="C21" s="114">
        <v>0</v>
      </c>
      <c r="D21" s="114"/>
      <c r="E21" s="114"/>
      <c r="F21" s="114"/>
      <c r="G21" s="114"/>
      <c r="H21" s="108"/>
      <c r="I21" s="80"/>
      <c r="J21" s="95">
        <v>2018</v>
      </c>
      <c r="K21" s="110">
        <v>9125.4599999999991</v>
      </c>
      <c r="M21" s="109"/>
    </row>
    <row r="22" spans="1:14" x14ac:dyDescent="0.25">
      <c r="A22" s="5" t="s">
        <v>26</v>
      </c>
      <c r="B22" s="114"/>
      <c r="C22" s="114">
        <v>0</v>
      </c>
      <c r="D22" s="114"/>
      <c r="E22" s="114"/>
      <c r="F22" s="114"/>
      <c r="G22" s="114"/>
      <c r="H22" s="108"/>
      <c r="I22" s="80"/>
      <c r="J22" s="95">
        <v>2019</v>
      </c>
      <c r="K22" s="110">
        <v>8574383.8499999996</v>
      </c>
      <c r="M22" s="109"/>
    </row>
    <row r="23" spans="1:14" x14ac:dyDescent="0.25">
      <c r="A23" s="5" t="s">
        <v>27</v>
      </c>
      <c r="B23" s="114"/>
      <c r="C23" s="114">
        <v>0</v>
      </c>
      <c r="D23" s="114"/>
      <c r="E23" s="114"/>
      <c r="F23" s="114"/>
      <c r="G23" s="114"/>
      <c r="H23" s="108"/>
      <c r="I23" s="80"/>
      <c r="J23" s="95">
        <v>2020</v>
      </c>
      <c r="K23" s="110">
        <v>6545935.1399999997</v>
      </c>
      <c r="M23" s="109"/>
      <c r="N23" s="101"/>
    </row>
    <row r="24" spans="1:14" x14ac:dyDescent="0.25">
      <c r="A24" s="5" t="s">
        <v>45</v>
      </c>
      <c r="B24" s="114"/>
      <c r="C24" s="114">
        <v>0</v>
      </c>
      <c r="D24" s="114"/>
      <c r="E24" s="114"/>
      <c r="F24" s="114"/>
      <c r="G24" s="114"/>
      <c r="H24" s="108"/>
      <c r="I24" s="80"/>
      <c r="J24" s="95">
        <v>2021</v>
      </c>
      <c r="K24" s="110">
        <v>1329742.02</v>
      </c>
      <c r="M24" s="109"/>
      <c r="N24" s="101"/>
    </row>
    <row r="25" spans="1:14" ht="15.75" thickBot="1" x14ac:dyDescent="0.3">
      <c r="A25" s="5" t="s">
        <v>96</v>
      </c>
      <c r="B25" s="114"/>
      <c r="C25" s="114">
        <v>0</v>
      </c>
      <c r="D25" s="114"/>
      <c r="E25" s="114"/>
      <c r="F25" s="114"/>
      <c r="G25" s="114"/>
      <c r="H25" s="108"/>
      <c r="I25" s="80"/>
      <c r="K25" s="111">
        <f>SUM(K20:K24)</f>
        <v>16473562</v>
      </c>
      <c r="M25" s="109"/>
      <c r="N25" s="101"/>
    </row>
    <row r="26" spans="1:14" ht="15.75" thickTop="1" x14ac:dyDescent="0.25">
      <c r="A26" s="5" t="s">
        <v>97</v>
      </c>
      <c r="B26" s="114"/>
      <c r="C26" s="114">
        <v>0</v>
      </c>
      <c r="D26" s="114"/>
      <c r="E26" s="114"/>
      <c r="F26" s="114"/>
      <c r="G26" s="114"/>
      <c r="H26" s="108"/>
      <c r="I26" s="80"/>
      <c r="K26" s="109"/>
      <c r="M26" s="109"/>
      <c r="N26" s="101"/>
    </row>
    <row r="27" spans="1:14" x14ac:dyDescent="0.25">
      <c r="A27" s="5" t="s">
        <v>103</v>
      </c>
      <c r="B27" s="114"/>
      <c r="C27" s="114">
        <v>0</v>
      </c>
      <c r="D27" s="114"/>
      <c r="E27" s="114"/>
      <c r="F27" s="114"/>
      <c r="G27" s="114"/>
      <c r="H27" s="108"/>
      <c r="I27" s="80"/>
      <c r="K27" s="109"/>
      <c r="M27" s="109"/>
      <c r="N27" s="101"/>
    </row>
    <row r="28" spans="1:14" x14ac:dyDescent="0.25">
      <c r="A28" s="5" t="s">
        <v>98</v>
      </c>
      <c r="B28" s="114"/>
      <c r="C28" s="114">
        <v>0</v>
      </c>
      <c r="D28" s="114"/>
      <c r="E28" s="114"/>
      <c r="F28" s="114"/>
      <c r="G28" s="114"/>
      <c r="H28" s="108"/>
      <c r="I28" s="80"/>
      <c r="K28" s="109"/>
      <c r="M28" s="109"/>
      <c r="N28" s="101"/>
    </row>
    <row r="29" spans="1:14" x14ac:dyDescent="0.25">
      <c r="A29" s="5" t="s">
        <v>99</v>
      </c>
      <c r="B29" s="114"/>
      <c r="C29" s="114">
        <v>0</v>
      </c>
      <c r="D29" s="114"/>
      <c r="E29" s="114"/>
      <c r="F29" s="114"/>
      <c r="G29" s="114"/>
      <c r="H29" s="108"/>
      <c r="I29" s="80"/>
      <c r="K29" s="109"/>
      <c r="M29" s="109"/>
      <c r="N29" s="101"/>
    </row>
    <row r="30" spans="1:14" x14ac:dyDescent="0.25">
      <c r="A30" s="5" t="s">
        <v>81</v>
      </c>
      <c r="B30" s="114"/>
      <c r="C30" s="114">
        <v>0</v>
      </c>
      <c r="D30" s="114" t="s">
        <v>110</v>
      </c>
      <c r="E30" s="114"/>
      <c r="F30" s="114"/>
      <c r="G30" s="114"/>
      <c r="H30" s="108"/>
      <c r="I30" s="80"/>
      <c r="K30" s="109"/>
      <c r="M30" s="109"/>
      <c r="N30" s="101"/>
    </row>
    <row r="31" spans="1:14" x14ac:dyDescent="0.25">
      <c r="A31" s="5" t="s">
        <v>100</v>
      </c>
      <c r="B31" s="114"/>
      <c r="C31" s="114">
        <v>0</v>
      </c>
      <c r="D31" s="114"/>
      <c r="E31" s="114"/>
      <c r="F31" s="114"/>
      <c r="G31" s="114"/>
      <c r="H31" s="108"/>
      <c r="I31" s="80"/>
      <c r="K31" s="109"/>
      <c r="M31" s="109"/>
      <c r="N31" s="101"/>
    </row>
    <row r="32" spans="1:14" x14ac:dyDescent="0.25">
      <c r="A32" s="5" t="s">
        <v>90</v>
      </c>
      <c r="B32" s="114"/>
      <c r="C32" s="114">
        <v>0</v>
      </c>
      <c r="D32" s="114"/>
      <c r="E32" s="114"/>
      <c r="F32" s="114"/>
      <c r="G32" s="114"/>
      <c r="H32" s="108"/>
      <c r="I32" s="80"/>
      <c r="K32" s="109" t="s">
        <v>115</v>
      </c>
      <c r="M32" s="109"/>
      <c r="N32" s="101"/>
    </row>
    <row r="33" spans="1:14" x14ac:dyDescent="0.25">
      <c r="A33" s="5" t="s">
        <v>91</v>
      </c>
      <c r="B33" s="114"/>
      <c r="C33" s="114">
        <v>0</v>
      </c>
      <c r="D33" s="114"/>
      <c r="E33" s="114"/>
      <c r="F33" s="114"/>
      <c r="G33" s="114"/>
      <c r="H33" s="108"/>
      <c r="I33" s="80"/>
      <c r="K33" s="109"/>
      <c r="M33" s="109"/>
      <c r="N33" s="101"/>
    </row>
    <row r="34" spans="1:14" ht="15" customHeight="1" x14ac:dyDescent="0.25">
      <c r="A34" s="5" t="s">
        <v>101</v>
      </c>
      <c r="B34" s="114"/>
      <c r="C34" s="114">
        <v>0</v>
      </c>
      <c r="D34" s="114"/>
      <c r="E34" s="114"/>
      <c r="F34" s="114"/>
      <c r="G34" s="114"/>
      <c r="H34" s="108"/>
      <c r="I34" s="80"/>
      <c r="K34" s="109"/>
      <c r="M34" s="109"/>
      <c r="N34" s="101"/>
    </row>
    <row r="35" spans="1:14" ht="15" customHeight="1" x14ac:dyDescent="0.25">
      <c r="A35" s="5" t="s">
        <v>102</v>
      </c>
      <c r="B35" s="114"/>
      <c r="C35" s="114">
        <v>0</v>
      </c>
      <c r="D35" s="114"/>
      <c r="E35" s="114"/>
      <c r="F35" s="114"/>
      <c r="G35" s="114"/>
      <c r="H35" s="108"/>
      <c r="I35" s="80"/>
      <c r="K35" s="109"/>
      <c r="M35" s="109"/>
      <c r="N35" s="101"/>
    </row>
    <row r="36" spans="1:14" ht="15" customHeight="1" x14ac:dyDescent="0.25">
      <c r="A36" s="5" t="s">
        <v>104</v>
      </c>
      <c r="B36" s="114"/>
      <c r="C36" s="114">
        <v>0</v>
      </c>
      <c r="D36" s="114"/>
      <c r="E36" s="114"/>
      <c r="F36" s="114"/>
      <c r="G36" s="114"/>
      <c r="H36" s="108"/>
      <c r="I36" s="80"/>
      <c r="K36" s="109"/>
      <c r="M36" s="109"/>
      <c r="N36" s="101"/>
    </row>
    <row r="37" spans="1:14" ht="15" customHeight="1" x14ac:dyDescent="0.25">
      <c r="A37" s="5" t="s">
        <v>105</v>
      </c>
      <c r="B37" s="114"/>
      <c r="C37" s="114">
        <v>0</v>
      </c>
      <c r="D37" s="114"/>
      <c r="E37" s="114"/>
      <c r="F37" s="114"/>
      <c r="G37" s="114"/>
      <c r="H37" s="108"/>
      <c r="I37" s="80"/>
      <c r="K37" s="109"/>
      <c r="M37" s="109"/>
      <c r="N37" s="101"/>
    </row>
    <row r="38" spans="1:14" ht="15" customHeight="1" x14ac:dyDescent="0.25">
      <c r="A38" s="5" t="s">
        <v>117</v>
      </c>
      <c r="B38" s="114"/>
      <c r="C38" s="114">
        <v>0</v>
      </c>
      <c r="D38" s="114"/>
      <c r="E38" s="114"/>
      <c r="F38" s="114"/>
      <c r="G38" s="114"/>
      <c r="H38" s="108"/>
      <c r="I38" s="80"/>
      <c r="K38" s="109"/>
      <c r="M38" s="109"/>
      <c r="N38" s="101"/>
    </row>
    <row r="39" spans="1:14" x14ac:dyDescent="0.25">
      <c r="A39" s="5" t="s">
        <v>106</v>
      </c>
      <c r="B39" s="114"/>
      <c r="C39" s="114">
        <v>0</v>
      </c>
      <c r="D39" s="114"/>
      <c r="E39" s="114"/>
      <c r="F39" s="114"/>
      <c r="G39" s="114"/>
      <c r="H39" s="108"/>
      <c r="I39" s="80"/>
      <c r="K39" s="109"/>
      <c r="M39" s="109"/>
      <c r="N39" s="101"/>
    </row>
    <row r="40" spans="1:14" ht="15" customHeight="1" x14ac:dyDescent="0.25">
      <c r="A40" s="5" t="s">
        <v>107</v>
      </c>
      <c r="B40" s="114"/>
      <c r="C40" s="114">
        <v>0</v>
      </c>
      <c r="D40" s="114"/>
      <c r="E40" s="114"/>
      <c r="F40" s="114"/>
      <c r="G40" s="114"/>
      <c r="H40" s="108"/>
      <c r="I40" s="80"/>
      <c r="K40" s="109"/>
      <c r="M40" s="109"/>
      <c r="N40" s="101"/>
    </row>
    <row r="41" spans="1:14" ht="15" customHeight="1" x14ac:dyDescent="0.25">
      <c r="A41" s="5" t="s">
        <v>118</v>
      </c>
      <c r="B41" s="114"/>
      <c r="C41" s="114">
        <v>0</v>
      </c>
      <c r="D41" s="114"/>
      <c r="E41" s="114"/>
      <c r="F41" s="114"/>
      <c r="G41" s="114"/>
      <c r="H41" s="108"/>
      <c r="I41" s="80"/>
      <c r="K41" s="109"/>
      <c r="M41" s="109"/>
      <c r="N41" s="101"/>
    </row>
    <row r="42" spans="1:14" ht="15" customHeight="1" x14ac:dyDescent="0.25">
      <c r="A42" s="5" t="s">
        <v>119</v>
      </c>
      <c r="B42" s="114"/>
      <c r="C42" s="114">
        <v>1346448</v>
      </c>
      <c r="D42" s="114"/>
      <c r="E42" s="114"/>
      <c r="F42" s="114"/>
      <c r="G42" s="114"/>
      <c r="H42" s="108"/>
      <c r="I42" s="80"/>
      <c r="K42" s="109"/>
      <c r="M42" s="109"/>
      <c r="N42" s="101"/>
    </row>
    <row r="43" spans="1:14" ht="15" customHeight="1" x14ac:dyDescent="0.25">
      <c r="A43" s="5" t="s">
        <v>120</v>
      </c>
      <c r="B43" s="114"/>
      <c r="C43" s="114">
        <v>0</v>
      </c>
      <c r="D43" s="114"/>
      <c r="E43" s="114"/>
      <c r="F43" s="114"/>
      <c r="G43" s="114"/>
      <c r="H43" s="108"/>
      <c r="I43" s="80"/>
      <c r="K43" s="109"/>
      <c r="M43" s="109"/>
      <c r="N43" s="101"/>
    </row>
    <row r="44" spans="1:14" ht="15" customHeight="1" x14ac:dyDescent="0.25">
      <c r="A44" s="5" t="s">
        <v>32</v>
      </c>
      <c r="B44" s="114"/>
      <c r="C44" s="114">
        <v>0</v>
      </c>
      <c r="D44" s="114"/>
      <c r="E44" s="114"/>
      <c r="F44" s="114"/>
      <c r="G44" s="114"/>
      <c r="H44" s="108"/>
      <c r="I44" s="80"/>
      <c r="K44" s="109"/>
      <c r="M44" s="109"/>
      <c r="N44" s="101"/>
    </row>
    <row r="45" spans="1:14" ht="15" customHeight="1" x14ac:dyDescent="0.25">
      <c r="A45" s="5" t="s">
        <v>121</v>
      </c>
      <c r="B45" s="114"/>
      <c r="C45" s="114">
        <v>1987695</v>
      </c>
      <c r="D45" s="114"/>
      <c r="E45" s="114"/>
      <c r="F45" s="114"/>
      <c r="G45" s="114"/>
      <c r="H45" s="108"/>
      <c r="I45" s="80"/>
      <c r="K45" s="109"/>
      <c r="M45" s="109"/>
      <c r="N45" s="101"/>
    </row>
    <row r="46" spans="1:14" ht="15" customHeight="1" x14ac:dyDescent="0.25">
      <c r="A46" s="5" t="s">
        <v>122</v>
      </c>
      <c r="B46" s="114"/>
      <c r="C46" s="114">
        <v>4980000</v>
      </c>
      <c r="D46" s="114"/>
      <c r="E46" s="114"/>
      <c r="F46" s="114"/>
      <c r="G46" s="114"/>
      <c r="H46" s="108"/>
      <c r="I46" s="80"/>
      <c r="K46" s="109"/>
      <c r="M46" s="109"/>
      <c r="N46" s="101"/>
    </row>
    <row r="47" spans="1:14" ht="15" customHeight="1" x14ac:dyDescent="0.25">
      <c r="A47" s="5" t="s">
        <v>123</v>
      </c>
      <c r="B47" s="114"/>
      <c r="C47" s="114">
        <v>1997190</v>
      </c>
      <c r="D47" s="114"/>
      <c r="E47" s="114"/>
      <c r="F47" s="114"/>
      <c r="G47" s="114"/>
      <c r="H47" s="108"/>
      <c r="I47" s="80"/>
      <c r="K47" s="109"/>
      <c r="M47" s="109"/>
      <c r="N47" s="101"/>
    </row>
    <row r="48" spans="1:14" ht="15" customHeight="1" x14ac:dyDescent="0.25">
      <c r="A48" s="5" t="s">
        <v>124</v>
      </c>
      <c r="B48" s="114"/>
      <c r="C48" s="114">
        <v>1284750</v>
      </c>
      <c r="D48" s="114"/>
      <c r="E48" s="114"/>
      <c r="F48" s="114"/>
      <c r="G48" s="114"/>
      <c r="H48" s="108"/>
      <c r="I48" s="80"/>
      <c r="K48" s="109"/>
      <c r="M48" s="109"/>
      <c r="N48" s="101"/>
    </row>
    <row r="49" spans="1:14" ht="15" customHeight="1" x14ac:dyDescent="0.25">
      <c r="A49" s="5" t="s">
        <v>125</v>
      </c>
      <c r="B49" s="114"/>
      <c r="C49" s="114">
        <v>2206480</v>
      </c>
      <c r="D49" s="114"/>
      <c r="E49" s="114"/>
      <c r="F49" s="114"/>
      <c r="G49" s="114"/>
      <c r="H49" s="108"/>
      <c r="I49" s="80"/>
      <c r="K49" s="109"/>
      <c r="M49" s="109"/>
      <c r="N49" s="101"/>
    </row>
    <row r="50" spans="1:14" ht="15" customHeight="1" x14ac:dyDescent="0.25">
      <c r="A50" s="5" t="s">
        <v>126</v>
      </c>
      <c r="B50" s="114"/>
      <c r="C50" s="114">
        <v>12675748.560000001</v>
      </c>
      <c r="D50" s="114"/>
      <c r="E50" s="114"/>
      <c r="F50" s="114"/>
      <c r="G50" s="114"/>
      <c r="H50" s="108"/>
      <c r="I50" s="80"/>
      <c r="K50" s="109"/>
      <c r="M50" s="109"/>
      <c r="N50" s="101"/>
    </row>
    <row r="51" spans="1:14" ht="15" customHeight="1" x14ac:dyDescent="0.25">
      <c r="A51" s="5" t="s">
        <v>127</v>
      </c>
      <c r="B51" s="114"/>
      <c r="C51" s="114">
        <v>27000</v>
      </c>
      <c r="D51" s="114"/>
      <c r="E51" s="114"/>
      <c r="F51" s="114"/>
      <c r="G51" s="114"/>
      <c r="H51" s="108"/>
      <c r="I51" s="80"/>
      <c r="K51" s="109"/>
      <c r="M51" s="109"/>
      <c r="N51" s="101"/>
    </row>
    <row r="52" spans="1:14" ht="15" customHeight="1" x14ac:dyDescent="0.25">
      <c r="A52" s="5" t="s">
        <v>128</v>
      </c>
      <c r="B52" s="114"/>
      <c r="C52" s="114">
        <v>357000</v>
      </c>
      <c r="D52" s="114"/>
      <c r="E52" s="114"/>
      <c r="F52" s="114"/>
      <c r="G52" s="114"/>
      <c r="H52" s="108"/>
      <c r="I52" s="80"/>
      <c r="K52" s="109"/>
      <c r="M52" s="109"/>
      <c r="N52" s="101"/>
    </row>
    <row r="53" spans="1:14" x14ac:dyDescent="0.25">
      <c r="A53" s="5" t="s">
        <v>129</v>
      </c>
      <c r="B53" s="114"/>
      <c r="C53" s="114">
        <v>548000</v>
      </c>
      <c r="D53" s="114"/>
      <c r="E53" s="114"/>
      <c r="F53" s="114"/>
      <c r="G53" s="114"/>
      <c r="H53" s="108"/>
      <c r="I53" s="80"/>
      <c r="K53" s="109"/>
      <c r="M53" s="109"/>
      <c r="N53" s="101"/>
    </row>
    <row r="54" spans="1:14" x14ac:dyDescent="0.25">
      <c r="A54" s="5" t="s">
        <v>130</v>
      </c>
      <c r="B54" s="114"/>
      <c r="C54" s="114">
        <v>500000</v>
      </c>
      <c r="D54" s="114"/>
      <c r="E54" s="114"/>
      <c r="F54" s="114"/>
      <c r="G54" s="114"/>
      <c r="H54" s="108"/>
      <c r="I54" s="80"/>
      <c r="K54" s="109"/>
      <c r="M54" s="109"/>
      <c r="N54" s="101"/>
    </row>
    <row r="55" spans="1:14" x14ac:dyDescent="0.25">
      <c r="A55" s="5" t="s">
        <v>131</v>
      </c>
      <c r="B55" s="114"/>
      <c r="C55" s="114">
        <v>500000</v>
      </c>
      <c r="D55" s="114"/>
      <c r="E55" s="114"/>
      <c r="F55" s="114"/>
      <c r="G55" s="114"/>
      <c r="H55" s="108"/>
      <c r="I55" s="80"/>
      <c r="K55" s="109"/>
      <c r="M55" s="109"/>
      <c r="N55" s="101"/>
    </row>
    <row r="56" spans="1:14" x14ac:dyDescent="0.25">
      <c r="A56" s="5" t="s">
        <v>108</v>
      </c>
      <c r="B56" s="114"/>
      <c r="C56" s="114">
        <v>0</v>
      </c>
      <c r="D56" s="114"/>
      <c r="E56" s="114"/>
      <c r="F56" s="114"/>
      <c r="G56" s="114"/>
      <c r="H56" s="108"/>
      <c r="I56" s="80"/>
      <c r="K56" s="109"/>
      <c r="M56" s="109"/>
      <c r="N56" s="101"/>
    </row>
    <row r="57" spans="1:14" s="118" customFormat="1" x14ac:dyDescent="0.25">
      <c r="A57" s="115" t="s">
        <v>35</v>
      </c>
      <c r="B57" s="18">
        <v>0</v>
      </c>
      <c r="C57" s="18">
        <v>28410311.560000002</v>
      </c>
      <c r="D57" s="18"/>
      <c r="E57" s="18"/>
      <c r="F57" s="18"/>
      <c r="G57" s="18"/>
      <c r="H57" s="116"/>
      <c r="I57" s="117"/>
      <c r="K57" s="119"/>
      <c r="M57" s="119"/>
      <c r="N57" s="120"/>
    </row>
    <row r="58" spans="1:14" s="118" customFormat="1" x14ac:dyDescent="0.25">
      <c r="A58" s="115" t="s">
        <v>36</v>
      </c>
      <c r="B58" s="18">
        <v>69680229.709999993</v>
      </c>
      <c r="C58" s="18">
        <v>366103621.36999995</v>
      </c>
      <c r="D58" s="18"/>
      <c r="E58" s="18"/>
      <c r="F58" s="18"/>
      <c r="G58" s="18">
        <v>464194162.63999993</v>
      </c>
      <c r="H58" s="116"/>
      <c r="I58" s="117"/>
      <c r="K58" s="119"/>
      <c r="M58" s="119"/>
      <c r="N58" s="120"/>
    </row>
    <row r="59" spans="1:14" x14ac:dyDescent="0.25">
      <c r="A59" s="102"/>
      <c r="D59" s="102"/>
      <c r="E59" s="102"/>
      <c r="F59" s="102"/>
      <c r="G59" s="102"/>
    </row>
    <row r="60" spans="1:14" x14ac:dyDescent="0.25">
      <c r="D60" s="102"/>
      <c r="E60" s="102"/>
      <c r="F60" s="102"/>
      <c r="G60" s="102"/>
    </row>
    <row r="61" spans="1:14" x14ac:dyDescent="0.25">
      <c r="A61" s="23" t="s">
        <v>111</v>
      </c>
      <c r="C61" s="102"/>
      <c r="D61" s="102"/>
      <c r="E61" s="102"/>
      <c r="F61" s="102"/>
      <c r="G61" s="102"/>
    </row>
    <row r="62" spans="1:14" x14ac:dyDescent="0.25">
      <c r="A62" s="23" t="s">
        <v>112</v>
      </c>
      <c r="C62" s="102"/>
      <c r="D62" s="102"/>
      <c r="E62" s="102"/>
      <c r="F62" s="102"/>
      <c r="G62" s="102"/>
    </row>
    <row r="63" spans="1:14" x14ac:dyDescent="0.25">
      <c r="C63" s="102"/>
      <c r="D63" s="102"/>
      <c r="E63" s="102"/>
      <c r="F63" s="102"/>
      <c r="G63" s="102"/>
    </row>
    <row r="64" spans="1:14" ht="14.25" customHeight="1" x14ac:dyDescent="0.25"/>
    <row r="65" spans="1:9" ht="14.25" customHeight="1" x14ac:dyDescent="0.25"/>
    <row r="66" spans="1:9" ht="15" customHeight="1" x14ac:dyDescent="0.25">
      <c r="B66" s="96"/>
      <c r="C66" s="96"/>
      <c r="F66" s="164" t="s">
        <v>70</v>
      </c>
      <c r="G66" s="165"/>
      <c r="H66" s="103"/>
      <c r="I66" s="103"/>
    </row>
    <row r="67" spans="1:9" ht="15" customHeight="1" x14ac:dyDescent="0.25">
      <c r="B67" s="162"/>
      <c r="C67" s="162"/>
      <c r="F67" s="163" t="s">
        <v>94</v>
      </c>
      <c r="G67" s="163"/>
      <c r="H67" s="104"/>
      <c r="I67" s="104"/>
    </row>
    <row r="68" spans="1:9" ht="15" customHeight="1" x14ac:dyDescent="0.25">
      <c r="B68" s="162"/>
      <c r="C68" s="162"/>
      <c r="F68" s="163"/>
      <c r="G68" s="163"/>
      <c r="H68" s="104"/>
      <c r="I68" s="104"/>
    </row>
    <row r="69" spans="1:9" s="99" customFormat="1" x14ac:dyDescent="0.25">
      <c r="A69" s="95"/>
      <c r="B69" s="95"/>
      <c r="C69" s="101"/>
      <c r="D69" s="95"/>
      <c r="E69" s="95"/>
      <c r="F69" s="95"/>
      <c r="G69" s="95"/>
      <c r="H69" s="95"/>
      <c r="I69" s="95"/>
    </row>
    <row r="70" spans="1:9" x14ac:dyDescent="0.25">
      <c r="C70" s="105"/>
    </row>
    <row r="71" spans="1:9" s="99" customFormat="1" x14ac:dyDescent="0.25">
      <c r="A71" s="95"/>
      <c r="B71" s="95"/>
      <c r="C71" s="101"/>
      <c r="D71" s="95"/>
      <c r="E71" s="95"/>
      <c r="H71" s="95"/>
      <c r="I71" s="95"/>
    </row>
    <row r="72" spans="1:9" s="99" customFormat="1" x14ac:dyDescent="0.25">
      <c r="A72" s="95"/>
      <c r="B72" s="95"/>
      <c r="C72" s="101"/>
      <c r="D72" s="95"/>
      <c r="E72" s="95"/>
      <c r="H72" s="95"/>
      <c r="I72" s="95"/>
    </row>
    <row r="73" spans="1:9" x14ac:dyDescent="0.25">
      <c r="C73" s="101"/>
    </row>
  </sheetData>
  <mergeCells count="15">
    <mergeCell ref="B68:C68"/>
    <mergeCell ref="F68:G68"/>
    <mergeCell ref="A3:I3"/>
    <mergeCell ref="A4:I4"/>
    <mergeCell ref="A5:I5"/>
    <mergeCell ref="B8:C8"/>
    <mergeCell ref="D8:D10"/>
    <mergeCell ref="E8:E10"/>
    <mergeCell ref="B67:C67"/>
    <mergeCell ref="F67:G67"/>
    <mergeCell ref="F8:F10"/>
    <mergeCell ref="G8:G10"/>
    <mergeCell ref="A8:A10"/>
    <mergeCell ref="H8:H9"/>
    <mergeCell ref="F66:G66"/>
  </mergeCells>
  <printOptions horizontalCentered="1"/>
  <pageMargins left="0.25" right="0.25" top="0.75" bottom="0.75" header="0.3" footer="0.3"/>
  <pageSetup paperSize="9" scale="63" orientation="portrait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1"/>
  <sheetViews>
    <sheetView workbookViewId="0">
      <selection activeCell="J20" sqref="J20"/>
    </sheetView>
  </sheetViews>
  <sheetFormatPr defaultRowHeight="15" x14ac:dyDescent="0.25"/>
  <cols>
    <col min="1" max="1" width="10.7109375" customWidth="1"/>
    <col min="2" max="2" width="9.140625" style="61" customWidth="1"/>
    <col min="3" max="9" width="15" style="62" customWidth="1"/>
    <col min="10" max="13" width="9.140625" style="62" customWidth="1"/>
    <col min="14" max="17" width="9.140625" style="59" customWidth="1"/>
  </cols>
  <sheetData>
    <row r="4" spans="2:9" x14ac:dyDescent="0.25">
      <c r="C4" s="167" t="s">
        <v>60</v>
      </c>
      <c r="D4" s="167"/>
      <c r="E4" s="167"/>
      <c r="F4" s="167"/>
      <c r="G4" s="167"/>
      <c r="H4" s="63" t="s">
        <v>61</v>
      </c>
    </row>
    <row r="5" spans="2:9" x14ac:dyDescent="0.25">
      <c r="C5" s="62" t="s">
        <v>55</v>
      </c>
      <c r="D5" s="62" t="s">
        <v>57</v>
      </c>
      <c r="E5" s="62" t="s">
        <v>58</v>
      </c>
      <c r="F5" s="62" t="s">
        <v>65</v>
      </c>
    </row>
    <row r="6" spans="2:9" x14ac:dyDescent="0.25">
      <c r="B6" s="61" t="s">
        <v>52</v>
      </c>
    </row>
    <row r="7" spans="2:9" x14ac:dyDescent="0.25">
      <c r="B7" s="61" t="s">
        <v>67</v>
      </c>
    </row>
    <row r="8" spans="2:9" x14ac:dyDescent="0.25">
      <c r="B8" s="61" t="s">
        <v>53</v>
      </c>
      <c r="C8" s="62">
        <v>8097.56</v>
      </c>
      <c r="E8" s="62">
        <v>20337.919999999998</v>
      </c>
      <c r="F8" s="62">
        <v>14360</v>
      </c>
    </row>
    <row r="9" spans="2:9" x14ac:dyDescent="0.25">
      <c r="B9" s="61" t="s">
        <v>54</v>
      </c>
      <c r="C9" s="62">
        <v>4059.98</v>
      </c>
    </row>
    <row r="10" spans="2:9" x14ac:dyDescent="0.2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9" x14ac:dyDescent="0.25">
      <c r="B11" s="61" t="s">
        <v>59</v>
      </c>
      <c r="C11" s="62">
        <v>4048.78</v>
      </c>
    </row>
  </sheetData>
  <mergeCells count="1">
    <mergeCell ref="C4:G4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9" zoomScaleNormal="100" workbookViewId="0">
      <selection activeCell="A5" sqref="A5:I5"/>
    </sheetView>
  </sheetViews>
  <sheetFormatPr defaultRowHeight="15" x14ac:dyDescent="0.25"/>
  <cols>
    <col min="1" max="1" width="67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4.2851562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ht="10.5" customHeight="1" x14ac:dyDescent="0.25"/>
    <row r="4" spans="1:12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2" x14ac:dyDescent="0.25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6" spans="1:12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2" ht="9" customHeight="1" thickBot="1" x14ac:dyDescent="0.3"/>
    <row r="9" spans="1:12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2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2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2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x14ac:dyDescent="0.25">
      <c r="A13" s="32" t="s">
        <v>15</v>
      </c>
      <c r="B13" s="6">
        <v>39603054.299999997</v>
      </c>
      <c r="C13" s="6">
        <v>92407126.700000003</v>
      </c>
      <c r="D13" s="6"/>
      <c r="E13" s="6"/>
      <c r="F13" s="6"/>
      <c r="G13" s="33">
        <f t="shared" ref="G13:G18" si="0">SUM(B13:F13)</f>
        <v>132010181</v>
      </c>
      <c r="H13" s="9"/>
      <c r="I13" s="5"/>
      <c r="K13" s="7">
        <v>132010181</v>
      </c>
      <c r="L13" s="19">
        <f>+K13*0.7</f>
        <v>92407126.699999988</v>
      </c>
    </row>
    <row r="14" spans="1:12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L14" s="19">
        <f>+K13*0.3</f>
        <v>39603054.299999997</v>
      </c>
    </row>
    <row r="15" spans="1:12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2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1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55"/>
    </row>
    <row r="18" spans="1:11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55"/>
    </row>
    <row r="19" spans="1:11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x14ac:dyDescent="0.25">
      <c r="A21" s="39" t="s">
        <v>23</v>
      </c>
      <c r="B21" s="18">
        <f>+SUM(B13:B19)</f>
        <v>282155335.30000001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11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1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1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1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1" x14ac:dyDescent="0.2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11" hidden="1" x14ac:dyDescent="0.25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11" x14ac:dyDescent="0.2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11" x14ac:dyDescent="0.2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11" x14ac:dyDescent="0.2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11" x14ac:dyDescent="0.2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12" ht="15.75" thickBot="1" x14ac:dyDescent="0.3">
      <c r="A34" s="44" t="s">
        <v>36</v>
      </c>
      <c r="B34" s="46">
        <f>B21-B33</f>
        <v>282155335.30000001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12" x14ac:dyDescent="0.25">
      <c r="A35" s="20"/>
      <c r="B35" s="21"/>
      <c r="C35" s="21"/>
      <c r="D35" s="7"/>
      <c r="E35" s="7"/>
      <c r="F35" s="7"/>
      <c r="G35" s="21"/>
      <c r="H35" s="7"/>
      <c r="I35" s="22"/>
    </row>
    <row r="36" spans="1:12" x14ac:dyDescent="0.25">
      <c r="A36" s="23"/>
      <c r="B36" s="21"/>
      <c r="C36" s="21"/>
      <c r="D36" s="7"/>
      <c r="E36" s="7"/>
      <c r="F36" s="7"/>
      <c r="G36" s="21"/>
      <c r="H36" s="7"/>
      <c r="I36" s="22"/>
    </row>
    <row r="38" spans="1:12" x14ac:dyDescent="0.25">
      <c r="C38" s="24" t="s">
        <v>37</v>
      </c>
      <c r="D38" s="24"/>
      <c r="E38" s="24"/>
      <c r="F38" s="24"/>
      <c r="G38" s="24"/>
    </row>
    <row r="39" spans="1:12" x14ac:dyDescent="0.25">
      <c r="C39" s="24" t="s">
        <v>38</v>
      </c>
      <c r="D39" s="24"/>
      <c r="E39" s="24"/>
      <c r="F39" s="24"/>
      <c r="G39" s="24"/>
      <c r="K39" s="4"/>
    </row>
    <row r="40" spans="1:12" ht="14.25" customHeight="1" x14ac:dyDescent="0.25">
      <c r="C40" s="24"/>
      <c r="D40" s="24"/>
      <c r="E40" s="24"/>
      <c r="F40" s="24"/>
      <c r="G40" s="24"/>
      <c r="K40" s="4"/>
    </row>
    <row r="41" spans="1:12" ht="14.25" customHeight="1" x14ac:dyDescent="0.25">
      <c r="K41" s="19"/>
      <c r="L41" s="25"/>
    </row>
    <row r="42" spans="1:12" ht="14.25" customHeight="1" x14ac:dyDescent="0.25">
      <c r="K42" s="19"/>
      <c r="L42" s="25"/>
    </row>
    <row r="43" spans="1:12" ht="14.25" customHeight="1" x14ac:dyDescent="0.25"/>
    <row r="44" spans="1:12" ht="15" customHeight="1" x14ac:dyDescent="0.25">
      <c r="B44" s="22"/>
      <c r="C44" s="22"/>
      <c r="F44" s="141" t="s">
        <v>41</v>
      </c>
      <c r="G44" s="141"/>
      <c r="H44" s="26"/>
      <c r="I44" s="26"/>
      <c r="J44" s="26"/>
      <c r="K44" s="4"/>
    </row>
    <row r="45" spans="1:12" ht="15" customHeight="1" x14ac:dyDescent="0.25">
      <c r="B45" s="132"/>
      <c r="C45" s="132"/>
      <c r="F45" s="133" t="s">
        <v>42</v>
      </c>
      <c r="G45" s="133"/>
      <c r="H45" s="27"/>
      <c r="I45" s="27"/>
      <c r="J45" s="27"/>
      <c r="K45" s="19"/>
    </row>
    <row r="46" spans="1:12" ht="15" customHeight="1" x14ac:dyDescent="0.25">
      <c r="B46" s="132"/>
      <c r="C46" s="132"/>
      <c r="F46" s="133" t="s">
        <v>43</v>
      </c>
      <c r="G46" s="133"/>
      <c r="H46" s="27"/>
      <c r="I46" s="27"/>
      <c r="J46" s="27"/>
      <c r="K46" s="4"/>
    </row>
    <row r="47" spans="1:12" x14ac:dyDescent="0.25">
      <c r="K47" s="19"/>
    </row>
    <row r="49" spans="3:3" x14ac:dyDescent="0.25">
      <c r="C49" s="19"/>
    </row>
    <row r="50" spans="3:3" x14ac:dyDescent="0.25">
      <c r="C50" s="4"/>
    </row>
  </sheetData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paperSize="9" scale="7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9" zoomScaleNormal="100" workbookViewId="0">
      <selection activeCell="A5" sqref="A5:I5"/>
    </sheetView>
  </sheetViews>
  <sheetFormatPr defaultRowHeight="15" x14ac:dyDescent="0.25"/>
  <cols>
    <col min="1" max="1" width="67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48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15</v>
      </c>
      <c r="B13" s="6">
        <v>39603054.299999997</v>
      </c>
      <c r="C13" s="6">
        <v>92407126.700000003</v>
      </c>
      <c r="D13" s="6"/>
      <c r="E13" s="6"/>
      <c r="F13" s="6"/>
      <c r="G13" s="33">
        <f t="shared" ref="G13:G18" si="0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12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282155335.30000001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v>20337.919999999998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14" hidden="1" x14ac:dyDescent="0.25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14" x14ac:dyDescent="0.2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14" x14ac:dyDescent="0.2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12" x14ac:dyDescent="0.2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12" x14ac:dyDescent="0.2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12" ht="15.75" thickBot="1" x14ac:dyDescent="0.3">
      <c r="A36" s="44" t="s">
        <v>36</v>
      </c>
      <c r="B36" s="46">
        <f>B21-B35</f>
        <v>282155335.30000001</v>
      </c>
      <c r="C36" s="46">
        <f>+C21-C35</f>
        <v>142070285.75000003</v>
      </c>
      <c r="D36" s="47"/>
      <c r="E36" s="47"/>
      <c r="F36" s="47"/>
      <c r="G36" s="48">
        <f>G21-G35</f>
        <v>424225621.05000001</v>
      </c>
      <c r="H36" s="9"/>
      <c r="I36" s="5"/>
    </row>
    <row r="37" spans="1:12" x14ac:dyDescent="0.25">
      <c r="A37" s="20"/>
      <c r="B37" s="21"/>
      <c r="C37" s="21"/>
      <c r="D37" s="7"/>
      <c r="E37" s="7"/>
      <c r="F37" s="7"/>
      <c r="G37" s="21"/>
      <c r="H37" s="7"/>
      <c r="I37" s="22"/>
    </row>
    <row r="38" spans="1:12" x14ac:dyDescent="0.25">
      <c r="A38" s="23"/>
      <c r="B38" s="21"/>
      <c r="C38" s="21"/>
      <c r="D38" s="7"/>
      <c r="E38" s="7"/>
      <c r="F38" s="7"/>
      <c r="G38" s="21"/>
      <c r="H38" s="7"/>
      <c r="I38" s="22"/>
    </row>
    <row r="40" spans="1:12" x14ac:dyDescent="0.25">
      <c r="C40" s="24" t="s">
        <v>37</v>
      </c>
      <c r="D40" s="24"/>
      <c r="E40" s="24"/>
      <c r="F40" s="24"/>
      <c r="G40" s="24"/>
    </row>
    <row r="41" spans="1:12" x14ac:dyDescent="0.25">
      <c r="C41" s="24" t="s">
        <v>38</v>
      </c>
      <c r="D41" s="24"/>
      <c r="E41" s="24"/>
      <c r="F41" s="24"/>
      <c r="G41" s="24"/>
      <c r="K41" s="4"/>
    </row>
    <row r="42" spans="1:12" ht="14.25" customHeight="1" x14ac:dyDescent="0.25">
      <c r="C42" s="24"/>
      <c r="D42" s="24"/>
      <c r="E42" s="24"/>
      <c r="F42" s="24"/>
      <c r="G42" s="24"/>
      <c r="K42" s="4"/>
    </row>
    <row r="43" spans="1:12" ht="14.25" customHeight="1" x14ac:dyDescent="0.25">
      <c r="K43" s="19"/>
      <c r="L43" s="56"/>
    </row>
    <row r="44" spans="1:12" ht="14.25" customHeight="1" x14ac:dyDescent="0.25">
      <c r="K44" s="19"/>
      <c r="L44" s="56"/>
    </row>
    <row r="45" spans="1:12" ht="14.25" customHeight="1" x14ac:dyDescent="0.25"/>
    <row r="46" spans="1:12" ht="15" customHeight="1" x14ac:dyDescent="0.25">
      <c r="B46" s="22"/>
      <c r="C46" s="22"/>
      <c r="F46" s="141" t="s">
        <v>41</v>
      </c>
      <c r="G46" s="141"/>
      <c r="H46" s="26"/>
      <c r="I46" s="26"/>
      <c r="J46" s="26"/>
      <c r="K46" s="4"/>
    </row>
    <row r="47" spans="1:12" ht="15" customHeight="1" x14ac:dyDescent="0.25">
      <c r="B47" s="132"/>
      <c r="C47" s="132"/>
      <c r="F47" s="133" t="s">
        <v>42</v>
      </c>
      <c r="G47" s="133"/>
      <c r="H47" s="27"/>
      <c r="I47" s="27"/>
      <c r="J47" s="27"/>
      <c r="K47" s="19"/>
    </row>
    <row r="48" spans="1:12" ht="15" customHeight="1" x14ac:dyDescent="0.25">
      <c r="B48" s="132"/>
      <c r="C48" s="132"/>
      <c r="F48" s="133" t="s">
        <v>43</v>
      </c>
      <c r="G48" s="133"/>
      <c r="H48" s="27"/>
      <c r="I48" s="27"/>
      <c r="J48" s="27"/>
      <c r="K48" s="4"/>
    </row>
    <row r="49" spans="3:11" x14ac:dyDescent="0.25">
      <c r="K49" s="19"/>
    </row>
    <row r="51" spans="3:11" x14ac:dyDescent="0.25">
      <c r="C51" s="19"/>
    </row>
    <row r="52" spans="3:11" x14ac:dyDescent="0.25">
      <c r="C52" s="4"/>
    </row>
  </sheetData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paperSize="9" scale="78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9" zoomScaleNormal="100" workbookViewId="0">
      <selection activeCell="A5" sqref="A5:I5"/>
    </sheetView>
  </sheetViews>
  <sheetFormatPr defaultRowHeight="15" x14ac:dyDescent="0.25"/>
  <cols>
    <col min="1" max="1" width="67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51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68</v>
      </c>
      <c r="B13" s="6">
        <v>39198054.299999997</v>
      </c>
      <c r="C13" s="6">
        <v>91462126.700000003</v>
      </c>
      <c r="D13" s="6"/>
      <c r="E13" s="6"/>
      <c r="F13" s="6"/>
      <c r="G13" s="33">
        <f t="shared" ref="G13:G18" si="0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57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281750335.30000001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v>20337.919999999998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14" hidden="1" x14ac:dyDescent="0.25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14" x14ac:dyDescent="0.2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14" x14ac:dyDescent="0.2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12" x14ac:dyDescent="0.2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12" x14ac:dyDescent="0.2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12" ht="15.75" thickBot="1" x14ac:dyDescent="0.3">
      <c r="A36" s="44" t="s">
        <v>36</v>
      </c>
      <c r="B36" s="46">
        <f>B21-B35</f>
        <v>281750335.30000001</v>
      </c>
      <c r="C36" s="46">
        <f>+C21-C35</f>
        <v>141121225.77000001</v>
      </c>
      <c r="D36" s="47"/>
      <c r="E36" s="47"/>
      <c r="F36" s="47"/>
      <c r="G36" s="48">
        <f>G21-G35</f>
        <v>422871561.07000005</v>
      </c>
      <c r="H36" s="9"/>
      <c r="I36" s="5"/>
    </row>
    <row r="37" spans="1:12" x14ac:dyDescent="0.25">
      <c r="A37" s="20"/>
      <c r="B37" s="21"/>
      <c r="C37" s="21"/>
      <c r="D37" s="7"/>
      <c r="E37" s="7"/>
      <c r="F37" s="7"/>
      <c r="G37" s="21"/>
      <c r="H37" s="7"/>
      <c r="I37" s="22"/>
    </row>
    <row r="38" spans="1:12" x14ac:dyDescent="0.2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1:12" x14ac:dyDescent="0.25">
      <c r="C40" s="24" t="s">
        <v>37</v>
      </c>
      <c r="D40" s="24"/>
      <c r="E40" s="24"/>
      <c r="F40" s="24"/>
      <c r="G40" s="24"/>
    </row>
    <row r="41" spans="1:12" x14ac:dyDescent="0.25">
      <c r="C41" s="24" t="s">
        <v>38</v>
      </c>
      <c r="D41" s="24"/>
      <c r="E41" s="24"/>
      <c r="F41" s="24"/>
      <c r="G41" s="24"/>
      <c r="K41" s="4"/>
    </row>
    <row r="42" spans="1:12" ht="14.25" customHeight="1" x14ac:dyDescent="0.25">
      <c r="C42" s="24"/>
      <c r="D42" s="24"/>
      <c r="E42" s="24"/>
      <c r="F42" s="24"/>
      <c r="G42" s="24"/>
      <c r="K42" s="4"/>
    </row>
    <row r="43" spans="1:12" ht="14.25" customHeight="1" x14ac:dyDescent="0.25">
      <c r="K43" s="19"/>
      <c r="L43" s="56"/>
    </row>
    <row r="44" spans="1:12" ht="14.25" customHeight="1" x14ac:dyDescent="0.25">
      <c r="K44" s="19"/>
      <c r="L44" s="56"/>
    </row>
    <row r="45" spans="1:12" ht="14.25" customHeight="1" x14ac:dyDescent="0.25"/>
    <row r="46" spans="1:12" ht="15" customHeight="1" x14ac:dyDescent="0.25">
      <c r="B46" s="22"/>
      <c r="C46" s="22"/>
      <c r="F46" s="142" t="str">
        <f>+K46</f>
        <v>CHARLITO B. PADUL</v>
      </c>
      <c r="G46" s="141"/>
      <c r="H46" s="26"/>
      <c r="I46" s="26"/>
      <c r="J46" s="26"/>
      <c r="K46" s="4" t="s">
        <v>70</v>
      </c>
    </row>
    <row r="47" spans="1:12" ht="15" customHeight="1" x14ac:dyDescent="0.25">
      <c r="B47" s="132"/>
      <c r="C47" s="132"/>
      <c r="F47" s="143" t="str">
        <f>+K47</f>
        <v>Asisstant City Budget Officer</v>
      </c>
      <c r="G47" s="133"/>
      <c r="H47" s="27"/>
      <c r="I47" s="27"/>
      <c r="J47" s="27"/>
      <c r="K47" s="19" t="s">
        <v>71</v>
      </c>
    </row>
    <row r="48" spans="1:12" ht="15" customHeight="1" x14ac:dyDescent="0.25">
      <c r="B48" s="132"/>
      <c r="C48" s="132"/>
      <c r="F48" s="133" t="s">
        <v>43</v>
      </c>
      <c r="G48" s="133"/>
      <c r="H48" s="27"/>
      <c r="I48" s="27"/>
      <c r="J48" s="27"/>
      <c r="K48" s="4"/>
    </row>
    <row r="49" spans="3:11" x14ac:dyDescent="0.25">
      <c r="K49" s="19"/>
    </row>
    <row r="51" spans="3:11" x14ac:dyDescent="0.25">
      <c r="C51" s="19"/>
    </row>
    <row r="52" spans="3:11" x14ac:dyDescent="0.25">
      <c r="C52" s="4"/>
    </row>
  </sheetData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paperSize="9" scale="78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3" zoomScaleNormal="100" workbookViewId="0">
      <selection activeCell="A5" sqref="A5:I5"/>
    </sheetView>
  </sheetViews>
  <sheetFormatPr defaultRowHeight="15" x14ac:dyDescent="0.25"/>
  <cols>
    <col min="1" max="1" width="67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62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68</v>
      </c>
      <c r="B13" s="6">
        <v>39198054.299999997</v>
      </c>
      <c r="C13" s="6">
        <v>91462126.700000003</v>
      </c>
      <c r="D13" s="6"/>
      <c r="E13" s="6"/>
      <c r="F13" s="6"/>
      <c r="G13" s="33">
        <f t="shared" ref="G13:G18" si="0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58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281750335.30000001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14" ht="15" hidden="1" customHeight="1" x14ac:dyDescent="0.25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14" ht="15" customHeight="1" x14ac:dyDescent="0.25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14" x14ac:dyDescent="0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12" x14ac:dyDescent="0.2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12" x14ac:dyDescent="0.2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12" x14ac:dyDescent="0.2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12" x14ac:dyDescent="0.2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12" ht="15.75" thickBot="1" x14ac:dyDescent="0.3">
      <c r="A38" s="44" t="s">
        <v>36</v>
      </c>
      <c r="B38" s="46">
        <f>B21-B37</f>
        <v>281750335.30000001</v>
      </c>
      <c r="C38" s="46">
        <f>+C21-C37</f>
        <v>138427991.06000003</v>
      </c>
      <c r="D38" s="47"/>
      <c r="E38" s="47"/>
      <c r="F38" s="47"/>
      <c r="G38" s="48">
        <f>G21-G37</f>
        <v>420178326.36000001</v>
      </c>
      <c r="H38" s="9"/>
      <c r="I38" s="5"/>
    </row>
    <row r="39" spans="1:12" x14ac:dyDescent="0.25">
      <c r="A39" s="20"/>
      <c r="B39" s="21"/>
      <c r="C39" s="21"/>
      <c r="D39" s="7"/>
      <c r="E39" s="7"/>
      <c r="F39" s="7"/>
      <c r="G39" s="21"/>
      <c r="H39" s="7"/>
      <c r="I39" s="22"/>
    </row>
    <row r="40" spans="1:12" x14ac:dyDescent="0.2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1:12" x14ac:dyDescent="0.25">
      <c r="C42" s="24" t="s">
        <v>37</v>
      </c>
      <c r="D42" s="24"/>
      <c r="E42" s="24"/>
      <c r="F42" s="24"/>
      <c r="G42" s="24"/>
    </row>
    <row r="43" spans="1:12" x14ac:dyDescent="0.25">
      <c r="C43" s="24" t="s">
        <v>38</v>
      </c>
      <c r="D43" s="24"/>
      <c r="E43" s="24"/>
      <c r="F43" s="24"/>
      <c r="G43" s="24"/>
      <c r="K43" s="4"/>
    </row>
    <row r="44" spans="1:12" ht="14.25" customHeight="1" x14ac:dyDescent="0.25">
      <c r="C44" s="24"/>
      <c r="D44" s="24"/>
      <c r="E44" s="24"/>
      <c r="F44" s="24"/>
      <c r="G44" s="24"/>
      <c r="K44" s="4"/>
    </row>
    <row r="45" spans="1:12" ht="14.25" customHeight="1" x14ac:dyDescent="0.25">
      <c r="K45" s="19"/>
      <c r="L45" s="56"/>
    </row>
    <row r="46" spans="1:12" ht="14.25" customHeight="1" x14ac:dyDescent="0.25">
      <c r="K46" s="19"/>
      <c r="L46" s="56"/>
    </row>
    <row r="47" spans="1:12" ht="14.25" customHeight="1" x14ac:dyDescent="0.25"/>
    <row r="48" spans="1:12" ht="15" customHeight="1" x14ac:dyDescent="0.25">
      <c r="B48" s="22"/>
      <c r="C48" s="22"/>
      <c r="F48" s="142" t="str">
        <f>+K48</f>
        <v>CHARLITO B. PADUL</v>
      </c>
      <c r="G48" s="141"/>
      <c r="H48" s="26"/>
      <c r="I48" s="26"/>
      <c r="J48" s="26"/>
      <c r="K48" s="4" t="s">
        <v>70</v>
      </c>
    </row>
    <row r="49" spans="1:14" ht="15" customHeight="1" x14ac:dyDescent="0.25">
      <c r="B49" s="132"/>
      <c r="C49" s="132"/>
      <c r="F49" s="143" t="str">
        <f>+K49</f>
        <v>Asisstant City Budget Officer</v>
      </c>
      <c r="G49" s="133"/>
      <c r="H49" s="27"/>
      <c r="I49" s="27"/>
      <c r="J49" s="27"/>
      <c r="K49" s="19" t="s">
        <v>71</v>
      </c>
    </row>
    <row r="50" spans="1:14" ht="15" customHeight="1" x14ac:dyDescent="0.25">
      <c r="B50" s="132"/>
      <c r="C50" s="132"/>
      <c r="F50" s="133" t="s">
        <v>43</v>
      </c>
      <c r="G50" s="133"/>
      <c r="H50" s="27"/>
      <c r="I50" s="27"/>
      <c r="J50" s="27"/>
      <c r="K50" s="4"/>
    </row>
    <row r="51" spans="1:14" s="19" customFormat="1" x14ac:dyDescent="0.2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x14ac:dyDescent="0.2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x14ac:dyDescent="0.2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paperSize="9" scale="78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3" zoomScaleNormal="100" workbookViewId="0">
      <selection activeCell="A5" sqref="A5:I5"/>
    </sheetView>
  </sheetViews>
  <sheetFormatPr defaultRowHeight="15" x14ac:dyDescent="0.25"/>
  <cols>
    <col min="1" max="1" width="67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72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68</v>
      </c>
      <c r="B13" s="6">
        <v>39198054.299999997</v>
      </c>
      <c r="C13" s="6">
        <v>91462126.700000003</v>
      </c>
      <c r="D13" s="6"/>
      <c r="E13" s="6"/>
      <c r="F13" s="6"/>
      <c r="G13" s="33">
        <f t="shared" ref="G13:G18" si="0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58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281750335.30000001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47</v>
      </c>
      <c r="B29" s="6"/>
      <c r="C29" s="6">
        <f>8097.56+4059.98+4065.58+4048.78</f>
        <v>20271.900000000001</v>
      </c>
      <c r="D29" s="6"/>
      <c r="E29" s="6"/>
      <c r="F29" s="6"/>
      <c r="G29" s="33"/>
      <c r="H29" s="9"/>
      <c r="I29" s="5"/>
    </row>
    <row r="30" spans="1:14" ht="15" hidden="1" customHeight="1" x14ac:dyDescent="0.25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14" ht="15" customHeight="1" x14ac:dyDescent="0.25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14" x14ac:dyDescent="0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12" x14ac:dyDescent="0.2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12" x14ac:dyDescent="0.2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12" x14ac:dyDescent="0.2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12" x14ac:dyDescent="0.2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12" ht="15.75" thickBot="1" x14ac:dyDescent="0.3">
      <c r="A38" s="44" t="s">
        <v>36</v>
      </c>
      <c r="B38" s="46">
        <f>B21-B37</f>
        <v>281750335.30000001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12" x14ac:dyDescent="0.25">
      <c r="A39" s="20"/>
      <c r="B39" s="21"/>
      <c r="C39" s="21"/>
      <c r="D39" s="7"/>
      <c r="E39" s="7"/>
      <c r="F39" s="7"/>
      <c r="G39" s="21"/>
      <c r="H39" s="7"/>
      <c r="I39" s="22"/>
    </row>
    <row r="40" spans="1:12" x14ac:dyDescent="0.2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1:12" x14ac:dyDescent="0.25">
      <c r="C42" s="24" t="s">
        <v>37</v>
      </c>
      <c r="D42" s="24"/>
      <c r="E42" s="24"/>
      <c r="F42" s="24"/>
      <c r="G42" s="24"/>
    </row>
    <row r="43" spans="1:12" x14ac:dyDescent="0.25">
      <c r="C43" s="24" t="s">
        <v>38</v>
      </c>
      <c r="D43" s="24"/>
      <c r="E43" s="24"/>
      <c r="F43" s="24"/>
      <c r="G43" s="24"/>
      <c r="K43" s="4"/>
    </row>
    <row r="44" spans="1:12" ht="14.25" customHeight="1" x14ac:dyDescent="0.25">
      <c r="C44" s="24"/>
      <c r="D44" s="24"/>
      <c r="E44" s="24"/>
      <c r="F44" s="24"/>
      <c r="G44" s="24"/>
      <c r="K44" s="4"/>
    </row>
    <row r="45" spans="1:12" ht="14.25" customHeight="1" x14ac:dyDescent="0.25">
      <c r="K45" s="19"/>
      <c r="L45" s="56"/>
    </row>
    <row r="46" spans="1:12" ht="14.25" customHeight="1" x14ac:dyDescent="0.25">
      <c r="K46" s="19"/>
      <c r="L46" s="56"/>
    </row>
    <row r="47" spans="1:12" ht="14.25" customHeight="1" x14ac:dyDescent="0.25"/>
    <row r="48" spans="1:12" ht="15" customHeight="1" x14ac:dyDescent="0.25">
      <c r="B48" s="22"/>
      <c r="C48" s="22"/>
      <c r="F48" s="142" t="str">
        <f>+K48</f>
        <v>CHARLITO B. PADUL</v>
      </c>
      <c r="G48" s="141"/>
      <c r="H48" s="26"/>
      <c r="I48" s="26"/>
      <c r="J48" s="26"/>
      <c r="K48" s="4" t="s">
        <v>70</v>
      </c>
    </row>
    <row r="49" spans="1:14" ht="15" customHeight="1" x14ac:dyDescent="0.25">
      <c r="B49" s="132"/>
      <c r="C49" s="132"/>
      <c r="F49" s="143" t="str">
        <f>+K49</f>
        <v>Asisstant City Budget Officer</v>
      </c>
      <c r="G49" s="133"/>
      <c r="H49" s="27"/>
      <c r="I49" s="27"/>
      <c r="J49" s="27"/>
      <c r="K49" s="19" t="s">
        <v>71</v>
      </c>
    </row>
    <row r="50" spans="1:14" ht="15" customHeight="1" x14ac:dyDescent="0.25">
      <c r="B50" s="132"/>
      <c r="C50" s="132"/>
      <c r="F50" s="133" t="s">
        <v>43</v>
      </c>
      <c r="G50" s="133"/>
      <c r="H50" s="27"/>
      <c r="I50" s="27"/>
      <c r="J50" s="27"/>
      <c r="K50" s="4"/>
    </row>
    <row r="51" spans="1:14" s="19" customFormat="1" x14ac:dyDescent="0.2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x14ac:dyDescent="0.2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x14ac:dyDescent="0.2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paperSize="9" scale="78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zoomScaleNormal="100" workbookViewId="0">
      <selection activeCell="A5" sqref="A5:I5"/>
    </sheetView>
  </sheetViews>
  <sheetFormatPr defaultRowHeight="15" x14ac:dyDescent="0.25"/>
  <cols>
    <col min="1" max="1" width="68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73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68</v>
      </c>
      <c r="B13" s="6">
        <v>39198054.299999997</v>
      </c>
      <c r="C13" s="6">
        <v>91462126.700000003</v>
      </c>
      <c r="D13" s="6"/>
      <c r="E13" s="6"/>
      <c r="F13" s="6"/>
      <c r="G13" s="33">
        <f t="shared" ref="G13:G18" si="0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60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281750335.30000001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14" ht="15" hidden="1" customHeight="1" x14ac:dyDescent="0.25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14" ht="15" customHeight="1" x14ac:dyDescent="0.25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14" x14ac:dyDescent="0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12" x14ac:dyDescent="0.2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12" x14ac:dyDescent="0.2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12" x14ac:dyDescent="0.2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12" x14ac:dyDescent="0.2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12" x14ac:dyDescent="0.2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12" ht="15.75" thickBot="1" x14ac:dyDescent="0.3">
      <c r="A39" s="44" t="s">
        <v>36</v>
      </c>
      <c r="B39" s="46">
        <f>B21-B38</f>
        <v>281750335.30000001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12" x14ac:dyDescent="0.25">
      <c r="A40" s="20"/>
      <c r="B40" s="21"/>
      <c r="C40" s="21"/>
      <c r="D40" s="7"/>
      <c r="E40" s="7"/>
      <c r="F40" s="7"/>
      <c r="G40" s="21"/>
      <c r="H40" s="7"/>
      <c r="I40" s="22"/>
    </row>
    <row r="41" spans="1:12" x14ac:dyDescent="0.2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1:12" x14ac:dyDescent="0.25">
      <c r="C43" s="24" t="s">
        <v>37</v>
      </c>
      <c r="D43" s="24"/>
      <c r="E43" s="24"/>
      <c r="F43" s="24"/>
      <c r="G43" s="24"/>
    </row>
    <row r="44" spans="1:12" x14ac:dyDescent="0.25">
      <c r="C44" s="24" t="s">
        <v>38</v>
      </c>
      <c r="D44" s="24"/>
      <c r="E44" s="24"/>
      <c r="F44" s="24"/>
      <c r="G44" s="24"/>
      <c r="K44" s="4"/>
    </row>
    <row r="45" spans="1:12" ht="14.25" customHeight="1" x14ac:dyDescent="0.25">
      <c r="C45" s="24"/>
      <c r="D45" s="24"/>
      <c r="E45" s="24"/>
      <c r="F45" s="24"/>
      <c r="G45" s="24"/>
      <c r="K45" s="4"/>
    </row>
    <row r="46" spans="1:12" ht="14.25" customHeight="1" x14ac:dyDescent="0.25">
      <c r="K46" s="19"/>
      <c r="L46" s="56"/>
    </row>
    <row r="47" spans="1:12" ht="14.25" customHeight="1" x14ac:dyDescent="0.25">
      <c r="K47" s="19"/>
      <c r="L47" s="56"/>
    </row>
    <row r="48" spans="1:12" ht="14.25" customHeight="1" x14ac:dyDescent="0.25"/>
    <row r="49" spans="1:14" ht="15" customHeight="1" x14ac:dyDescent="0.25">
      <c r="B49" s="22"/>
      <c r="C49" s="22"/>
      <c r="F49" s="142" t="str">
        <f>+K49</f>
        <v>CHARLITO B. PADUL</v>
      </c>
      <c r="G49" s="141"/>
      <c r="H49" s="26"/>
      <c r="I49" s="26"/>
      <c r="J49" s="26"/>
      <c r="K49" s="4" t="s">
        <v>70</v>
      </c>
    </row>
    <row r="50" spans="1:14" ht="15" customHeight="1" x14ac:dyDescent="0.25">
      <c r="B50" s="132"/>
      <c r="C50" s="132"/>
      <c r="F50" s="143" t="str">
        <f>+K50</f>
        <v>Asisstant City Budget Officer</v>
      </c>
      <c r="G50" s="133"/>
      <c r="H50" s="27"/>
      <c r="I50" s="27"/>
      <c r="J50" s="27"/>
      <c r="K50" s="19" t="s">
        <v>71</v>
      </c>
    </row>
    <row r="51" spans="1:14" ht="15" customHeight="1" x14ac:dyDescent="0.25">
      <c r="B51" s="132"/>
      <c r="C51" s="132"/>
      <c r="F51" s="133" t="s">
        <v>43</v>
      </c>
      <c r="G51" s="133"/>
      <c r="H51" s="27"/>
      <c r="I51" s="27"/>
      <c r="J51" s="27"/>
      <c r="K51" s="4"/>
    </row>
    <row r="52" spans="1:14" s="19" customFormat="1" x14ac:dyDescent="0.2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x14ac:dyDescent="0.2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x14ac:dyDescent="0.2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paperSize="9"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A5" sqref="A5:I5"/>
    </sheetView>
  </sheetViews>
  <sheetFormatPr defaultRowHeight="15" x14ac:dyDescent="0.25"/>
  <cols>
    <col min="1" max="1" width="68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74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68</v>
      </c>
      <c r="B13" s="6">
        <v>39198054.299999997</v>
      </c>
      <c r="C13" s="6">
        <v>91462126.700000003</v>
      </c>
      <c r="D13" s="6"/>
      <c r="E13" s="6"/>
      <c r="F13" s="6"/>
      <c r="G13" s="33">
        <f t="shared" ref="G13:G18" si="0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60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281750335.30000001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47</v>
      </c>
      <c r="B29" s="6"/>
      <c r="C29" s="6">
        <f>8097.56+4059.98+4065.58+4048.78+4048.78+4066.12</f>
        <v>28386.799999999999</v>
      </c>
      <c r="D29" s="6"/>
      <c r="E29" s="6"/>
      <c r="F29" s="6"/>
      <c r="G29" s="33"/>
      <c r="H29" s="9"/>
      <c r="I29" s="5"/>
    </row>
    <row r="30" spans="1:14" ht="15" hidden="1" customHeight="1" x14ac:dyDescent="0.25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14" ht="15" customHeight="1" x14ac:dyDescent="0.25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14" x14ac:dyDescent="0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12" x14ac:dyDescent="0.2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12" x14ac:dyDescent="0.2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12" x14ac:dyDescent="0.2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12" x14ac:dyDescent="0.25">
      <c r="A36" s="144" t="s">
        <v>77</v>
      </c>
      <c r="B36" s="146"/>
      <c r="C36" s="146">
        <v>5870000</v>
      </c>
      <c r="D36" s="146"/>
      <c r="E36" s="146"/>
      <c r="F36" s="146"/>
      <c r="G36" s="146"/>
      <c r="H36" s="9"/>
      <c r="I36" s="5"/>
    </row>
    <row r="37" spans="1:12" x14ac:dyDescent="0.25">
      <c r="A37" s="145"/>
      <c r="B37" s="147"/>
      <c r="C37" s="147"/>
      <c r="D37" s="147"/>
      <c r="E37" s="147"/>
      <c r="F37" s="147"/>
      <c r="G37" s="147"/>
      <c r="H37" s="9"/>
      <c r="I37" s="5"/>
    </row>
    <row r="38" spans="1:12" x14ac:dyDescent="0.2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12" x14ac:dyDescent="0.2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12" x14ac:dyDescent="0.25">
      <c r="A40" s="39" t="s">
        <v>35</v>
      </c>
      <c r="B40" s="18">
        <f>+SUM(B23:B39)</f>
        <v>0</v>
      </c>
      <c r="C40" s="18">
        <f>+SUM(C23:C39)</f>
        <v>8726090.5299999993</v>
      </c>
      <c r="D40" s="6"/>
      <c r="E40" s="6"/>
      <c r="F40" s="6"/>
      <c r="G40" s="43">
        <f>SUM(B40:F40)</f>
        <v>8726090.5299999993</v>
      </c>
      <c r="H40" s="9"/>
      <c r="I40" s="5"/>
    </row>
    <row r="41" spans="1:12" ht="15.75" thickBot="1" x14ac:dyDescent="0.3">
      <c r="A41" s="44" t="s">
        <v>36</v>
      </c>
      <c r="B41" s="46">
        <f>B21-B40</f>
        <v>281750335.30000001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12" x14ac:dyDescent="0.25">
      <c r="A42" s="20"/>
      <c r="B42" s="21"/>
      <c r="C42" s="21"/>
      <c r="D42" s="7"/>
      <c r="E42" s="7"/>
      <c r="F42" s="7"/>
      <c r="G42" s="21"/>
      <c r="H42" s="7"/>
      <c r="I42" s="22"/>
    </row>
    <row r="43" spans="1:12" x14ac:dyDescent="0.2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1:12" x14ac:dyDescent="0.25">
      <c r="C45" s="24" t="s">
        <v>37</v>
      </c>
      <c r="D45" s="24"/>
      <c r="E45" s="24"/>
      <c r="F45" s="24"/>
      <c r="G45" s="24"/>
    </row>
    <row r="46" spans="1:12" x14ac:dyDescent="0.25">
      <c r="C46" s="24" t="s">
        <v>38</v>
      </c>
      <c r="D46" s="24"/>
      <c r="E46" s="24"/>
      <c r="F46" s="24"/>
      <c r="G46" s="24"/>
      <c r="K46" s="4"/>
    </row>
    <row r="47" spans="1:12" ht="14.25" customHeight="1" x14ac:dyDescent="0.25">
      <c r="C47" s="24"/>
      <c r="D47" s="24"/>
      <c r="E47" s="24"/>
      <c r="F47" s="24"/>
      <c r="G47" s="24"/>
      <c r="K47" s="4"/>
    </row>
    <row r="48" spans="1:12" ht="14.25" customHeight="1" x14ac:dyDescent="0.25">
      <c r="K48" s="19"/>
      <c r="L48" s="56"/>
    </row>
    <row r="49" spans="1:14" ht="14.25" customHeight="1" x14ac:dyDescent="0.25">
      <c r="K49" s="19"/>
      <c r="L49" s="56"/>
    </row>
    <row r="50" spans="1:14" ht="14.25" customHeight="1" x14ac:dyDescent="0.25"/>
    <row r="51" spans="1:14" ht="15" customHeight="1" x14ac:dyDescent="0.25">
      <c r="B51" s="22"/>
      <c r="C51" s="22"/>
      <c r="F51" s="142" t="str">
        <f>+K51</f>
        <v>CHARLITO B. PADUL</v>
      </c>
      <c r="G51" s="141"/>
      <c r="H51" s="26"/>
      <c r="I51" s="26"/>
      <c r="J51" s="26"/>
      <c r="K51" s="4" t="s">
        <v>70</v>
      </c>
    </row>
    <row r="52" spans="1:14" ht="15" customHeight="1" x14ac:dyDescent="0.25">
      <c r="B52" s="132"/>
      <c r="C52" s="132"/>
      <c r="F52" s="143" t="str">
        <f>+K52</f>
        <v>Asisstant City Budget Officer</v>
      </c>
      <c r="G52" s="133"/>
      <c r="H52" s="27"/>
      <c r="I52" s="27"/>
      <c r="J52" s="27"/>
      <c r="K52" s="19" t="s">
        <v>71</v>
      </c>
    </row>
    <row r="53" spans="1:14" ht="15" customHeight="1" x14ac:dyDescent="0.25">
      <c r="B53" s="132"/>
      <c r="C53" s="132"/>
      <c r="F53" s="133" t="s">
        <v>43</v>
      </c>
      <c r="G53" s="133"/>
      <c r="H53" s="27"/>
      <c r="I53" s="27"/>
      <c r="J53" s="27"/>
      <c r="K53" s="4"/>
    </row>
    <row r="54" spans="1:14" s="19" customFormat="1" x14ac:dyDescent="0.2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x14ac:dyDescent="0.2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x14ac:dyDescent="0.2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paperSize="9" scale="73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31" zoomScaleNormal="100" workbookViewId="0">
      <selection activeCell="A5" sqref="A5:I5"/>
    </sheetView>
  </sheetViews>
  <sheetFormatPr defaultRowHeight="15" x14ac:dyDescent="0.25"/>
  <cols>
    <col min="1" max="1" width="68" customWidth="1"/>
    <col min="2" max="3" width="16" customWidth="1"/>
    <col min="4" max="4" width="13.5703125" customWidth="1"/>
    <col min="5" max="5" width="13.140625" customWidth="1"/>
    <col min="6" max="6" width="12.5703125" customWidth="1"/>
    <col min="7" max="7" width="15.28515625" bestFit="1" customWidth="1"/>
    <col min="8" max="8" width="17.5703125" hidden="1" customWidth="1"/>
    <col min="9" max="9" width="12.85546875" hidden="1" customWidth="1"/>
    <col min="11" max="11" width="19.140625" customWidth="1"/>
    <col min="12" max="12" width="16.85546875" style="19" bestFit="1" customWidth="1"/>
    <col min="13" max="13" width="14.28515625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0.5" customHeight="1" x14ac:dyDescent="0.25"/>
    <row r="4" spans="1:1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3" x14ac:dyDescent="0.25">
      <c r="A5" s="121" t="s">
        <v>75</v>
      </c>
      <c r="B5" s="121"/>
      <c r="C5" s="121"/>
      <c r="D5" s="121"/>
      <c r="E5" s="121"/>
      <c r="F5" s="121"/>
      <c r="G5" s="121"/>
      <c r="H5" s="121"/>
      <c r="I5" s="121"/>
    </row>
    <row r="6" spans="1:13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8" spans="1:13" ht="9" customHeight="1" thickBot="1" x14ac:dyDescent="0.3"/>
    <row r="9" spans="1:13" ht="21.2" customHeight="1" x14ac:dyDescent="0.25">
      <c r="A9" s="122" t="s">
        <v>4</v>
      </c>
      <c r="B9" s="125" t="s">
        <v>5</v>
      </c>
      <c r="C9" s="126"/>
      <c r="D9" s="122" t="s">
        <v>6</v>
      </c>
      <c r="E9" s="122" t="s">
        <v>11</v>
      </c>
      <c r="F9" s="122" t="s">
        <v>40</v>
      </c>
      <c r="G9" s="127" t="s">
        <v>12</v>
      </c>
      <c r="H9" s="130" t="s">
        <v>7</v>
      </c>
      <c r="I9" s="1" t="s">
        <v>8</v>
      </c>
    </row>
    <row r="10" spans="1:13" ht="31.7" customHeight="1" x14ac:dyDescent="0.25">
      <c r="A10" s="123"/>
      <c r="B10" s="51" t="s">
        <v>9</v>
      </c>
      <c r="C10" s="53" t="s">
        <v>10</v>
      </c>
      <c r="D10" s="123"/>
      <c r="E10" s="123"/>
      <c r="F10" s="123"/>
      <c r="G10" s="128"/>
      <c r="H10" s="131"/>
      <c r="I10" s="2"/>
    </row>
    <row r="11" spans="1:13" ht="20.25" customHeight="1" thickBot="1" x14ac:dyDescent="0.3">
      <c r="A11" s="124"/>
      <c r="B11" s="52">
        <v>0.3</v>
      </c>
      <c r="C11" s="54">
        <v>0.7</v>
      </c>
      <c r="D11" s="124"/>
      <c r="E11" s="124"/>
      <c r="F11" s="124"/>
      <c r="G11" s="129"/>
      <c r="H11" s="28" t="s">
        <v>13</v>
      </c>
      <c r="I11" s="3"/>
      <c r="K11" s="4"/>
    </row>
    <row r="12" spans="1:13" x14ac:dyDescent="0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x14ac:dyDescent="0.25">
      <c r="A13" s="32" t="s">
        <v>68</v>
      </c>
      <c r="B13" s="6">
        <v>39198054.299999997</v>
      </c>
      <c r="C13" s="6">
        <v>91462126.700000003</v>
      </c>
      <c r="D13" s="6"/>
      <c r="E13" s="6"/>
      <c r="F13" s="6"/>
      <c r="G13" s="33">
        <f t="shared" ref="G13:G18" si="0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92407126.699999988</v>
      </c>
    </row>
    <row r="14" spans="1:13" x14ac:dyDescent="0.25">
      <c r="A14" s="32" t="s">
        <v>16</v>
      </c>
      <c r="B14" s="8"/>
      <c r="C14" s="8">
        <f>11892664+37813290.53</f>
        <v>49705954.530000001</v>
      </c>
      <c r="D14" s="6"/>
      <c r="E14" s="6"/>
      <c r="F14" s="6"/>
      <c r="G14" s="33">
        <f t="shared" si="0"/>
        <v>49705954.530000001</v>
      </c>
      <c r="H14" s="9"/>
      <c r="I14" s="5"/>
      <c r="K14" s="134"/>
      <c r="M14" s="19">
        <f>+K13*0.3</f>
        <v>39603054.299999997</v>
      </c>
    </row>
    <row r="15" spans="1:13" x14ac:dyDescent="0.25">
      <c r="A15" s="34" t="s">
        <v>17</v>
      </c>
      <c r="B15" s="135">
        <f>220000000+22552281</f>
        <v>242552281</v>
      </c>
      <c r="C15" s="135"/>
      <c r="D15" s="10"/>
      <c r="E15" s="11"/>
      <c r="F15" s="11"/>
      <c r="G15" s="138">
        <f t="shared" si="0"/>
        <v>242552281</v>
      </c>
      <c r="H15" s="9"/>
      <c r="I15" s="5"/>
      <c r="K15" s="134"/>
    </row>
    <row r="16" spans="1:13" x14ac:dyDescent="0.25">
      <c r="A16" s="34" t="s">
        <v>18</v>
      </c>
      <c r="B16" s="136"/>
      <c r="C16" s="136"/>
      <c r="D16" s="11"/>
      <c r="E16" s="11"/>
      <c r="F16" s="11"/>
      <c r="G16" s="139">
        <f t="shared" si="0"/>
        <v>0</v>
      </c>
      <c r="H16" s="9"/>
      <c r="I16" s="5"/>
      <c r="K16" s="134"/>
    </row>
    <row r="17" spans="1:14" x14ac:dyDescent="0.25">
      <c r="A17" s="34" t="s">
        <v>19</v>
      </c>
      <c r="B17" s="136"/>
      <c r="C17" s="136"/>
      <c r="D17" s="11"/>
      <c r="E17" s="11"/>
      <c r="F17" s="11"/>
      <c r="G17" s="139">
        <f t="shared" si="0"/>
        <v>0</v>
      </c>
      <c r="H17" s="9"/>
      <c r="I17" s="5"/>
      <c r="K17" s="60"/>
    </row>
    <row r="18" spans="1:14" x14ac:dyDescent="0.25">
      <c r="A18" s="35" t="s">
        <v>20</v>
      </c>
      <c r="B18" s="137"/>
      <c r="C18" s="137"/>
      <c r="D18" s="13"/>
      <c r="E18" s="13"/>
      <c r="F18" s="13"/>
      <c r="G18" s="140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91462126.699999988</v>
      </c>
      <c r="N18" t="s">
        <v>50</v>
      </c>
    </row>
    <row r="19" spans="1:14" x14ac:dyDescent="0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39198054.299999997</v>
      </c>
      <c r="N19" t="s">
        <v>50</v>
      </c>
    </row>
    <row r="20" spans="1:14" s="16" customFormat="1" hidden="1" x14ac:dyDescent="0.25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4" x14ac:dyDescent="0.25">
      <c r="A21" s="39" t="s">
        <v>23</v>
      </c>
      <c r="B21" s="18">
        <f>+SUM(B13:B19)</f>
        <v>281750335.30000001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14" x14ac:dyDescent="0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4" x14ac:dyDescent="0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14" x14ac:dyDescent="0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14" x14ac:dyDescent="0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14" hidden="1" x14ac:dyDescent="0.25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14" x14ac:dyDescent="0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14" x14ac:dyDescent="0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14" x14ac:dyDescent="0.2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14" x14ac:dyDescent="0.2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14" x14ac:dyDescent="0.2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14" x14ac:dyDescent="0.2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hidden="1" customHeight="1" x14ac:dyDescent="0.25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 x14ac:dyDescent="0.25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x14ac:dyDescent="0.2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x14ac:dyDescent="0.2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x14ac:dyDescent="0.2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x14ac:dyDescent="0.2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x14ac:dyDescent="0.25">
      <c r="A39" s="144" t="s">
        <v>82</v>
      </c>
      <c r="B39" s="146"/>
      <c r="C39" s="146">
        <v>5870000</v>
      </c>
      <c r="D39" s="146"/>
      <c r="E39" s="146"/>
      <c r="F39" s="146"/>
      <c r="G39" s="148"/>
      <c r="H39" s="9"/>
      <c r="I39" s="5"/>
    </row>
    <row r="40" spans="1:9" x14ac:dyDescent="0.25">
      <c r="A40" s="145"/>
      <c r="B40" s="147"/>
      <c r="C40" s="147"/>
      <c r="D40" s="147"/>
      <c r="E40" s="147"/>
      <c r="F40" s="147"/>
      <c r="G40" s="149"/>
      <c r="H40" s="9"/>
      <c r="I40" s="5"/>
    </row>
    <row r="41" spans="1:9" x14ac:dyDescent="0.2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x14ac:dyDescent="0.2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x14ac:dyDescent="0.2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x14ac:dyDescent="0.2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 x14ac:dyDescent="0.3">
      <c r="A45" s="44" t="s">
        <v>36</v>
      </c>
      <c r="B45" s="46">
        <f>B21-B44</f>
        <v>281750335.30000001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x14ac:dyDescent="0.25">
      <c r="A46" s="20"/>
      <c r="B46" s="21"/>
      <c r="C46" s="21"/>
      <c r="D46" s="7"/>
      <c r="E46" s="7"/>
      <c r="F46" s="7"/>
      <c r="G46" s="21"/>
      <c r="H46" s="7"/>
      <c r="I46" s="22"/>
    </row>
    <row r="47" spans="1:9" x14ac:dyDescent="0.2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1:9" x14ac:dyDescent="0.25">
      <c r="C48" s="24" t="s">
        <v>37</v>
      </c>
      <c r="D48" s="24"/>
      <c r="E48" s="24"/>
      <c r="F48" s="24"/>
      <c r="G48" s="24"/>
    </row>
    <row r="49" spans="1:14" x14ac:dyDescent="0.25">
      <c r="C49" s="24" t="s">
        <v>38</v>
      </c>
      <c r="D49" s="24"/>
      <c r="E49" s="24"/>
      <c r="F49" s="24"/>
      <c r="G49" s="24"/>
      <c r="K49" s="4"/>
    </row>
    <row r="50" spans="1:14" ht="14.25" customHeight="1" x14ac:dyDescent="0.25">
      <c r="K50" s="19"/>
      <c r="L50" s="56"/>
    </row>
    <row r="51" spans="1:14" ht="14.25" customHeight="1" x14ac:dyDescent="0.25">
      <c r="K51" s="19"/>
      <c r="L51" s="56"/>
    </row>
    <row r="52" spans="1:14" ht="14.25" customHeight="1" x14ac:dyDescent="0.25"/>
    <row r="53" spans="1:14" ht="15" customHeight="1" x14ac:dyDescent="0.25">
      <c r="B53" s="22"/>
      <c r="C53" s="22"/>
      <c r="F53" s="142" t="str">
        <f>+K53</f>
        <v>CHARLITO B. PADUL</v>
      </c>
      <c r="G53" s="141"/>
      <c r="H53" s="26"/>
      <c r="I53" s="26"/>
      <c r="J53" s="26"/>
      <c r="K53" s="4" t="s">
        <v>70</v>
      </c>
    </row>
    <row r="54" spans="1:14" ht="15" customHeight="1" x14ac:dyDescent="0.25">
      <c r="B54" s="132"/>
      <c r="C54" s="132"/>
      <c r="F54" s="143" t="str">
        <f>+K54</f>
        <v>Asisstant City Budget Officer</v>
      </c>
      <c r="G54" s="133"/>
      <c r="H54" s="27"/>
      <c r="I54" s="27"/>
      <c r="J54" s="27"/>
      <c r="K54" s="19" t="s">
        <v>71</v>
      </c>
    </row>
    <row r="55" spans="1:14" ht="15" customHeight="1" x14ac:dyDescent="0.25">
      <c r="B55" s="132"/>
      <c r="C55" s="132"/>
      <c r="F55" s="133" t="s">
        <v>43</v>
      </c>
      <c r="G55" s="133"/>
      <c r="H55" s="27"/>
      <c r="I55" s="27"/>
      <c r="J55" s="27"/>
      <c r="K55" s="4"/>
    </row>
    <row r="56" spans="1:14" s="19" customFormat="1" x14ac:dyDescent="0.2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x14ac:dyDescent="0.2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x14ac:dyDescent="0.2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Jan</vt:lpstr>
      <vt:lpstr>Feb</vt:lpstr>
      <vt:lpstr>Mar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 </vt:lpstr>
      <vt:lpstr>March 2023</vt:lpstr>
      <vt:lpstr>2017</vt:lpstr>
      <vt:lpstr>April!Print_Area</vt:lpstr>
      <vt:lpstr>August!Print_Area</vt:lpstr>
      <vt:lpstr>'December '!Print_Area</vt:lpstr>
      <vt:lpstr>Feb!Print_Area</vt:lpstr>
      <vt:lpstr>Jan!Print_Area</vt:lpstr>
      <vt:lpstr>July!Print_Area</vt:lpstr>
      <vt:lpstr>June!Print_Area</vt:lpstr>
      <vt:lpstr>Mar!Print_Area</vt:lpstr>
      <vt:lpstr>'March 2023'!Print_Area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'December '!Print_Titles</vt:lpstr>
      <vt:lpstr>Feb!Print_Titles</vt:lpstr>
      <vt:lpstr>Jan!Print_Titles</vt:lpstr>
      <vt:lpstr>July!Print_Titles</vt:lpstr>
      <vt:lpstr>June!Print_Titles</vt:lpstr>
      <vt:lpstr>Mar!Print_Titles</vt:lpstr>
      <vt:lpstr>'March 2023'!Print_Titles</vt:lpstr>
      <vt:lpstr>May!Print_Titles</vt:lpstr>
      <vt:lpstr>November!Print_Titles</vt:lpstr>
      <vt:lpstr>October!Print_Titles</vt:lpstr>
      <vt:lpstr>September!Print_Titles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Roneson Sendaydiego</cp:lastModifiedBy>
  <cp:lastPrinted>2018-06-06T06:50:19Z</cp:lastPrinted>
  <dcterms:created xsi:type="dcterms:W3CDTF">2016-04-13T00:14:10Z</dcterms:created>
  <dcterms:modified xsi:type="dcterms:W3CDTF">2023-06-20T05:45:39Z</dcterms:modified>
</cp:coreProperties>
</file>